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gerso\Documents\DCP 2025\"/>
    </mc:Choice>
  </mc:AlternateContent>
  <xr:revisionPtr revIDLastSave="0" documentId="13_ncr:1_{FA77704C-1D58-4E44-9E64-5814DC5AA5B2}" xr6:coauthVersionLast="47" xr6:coauthVersionMax="47" xr10:uidLastSave="{00000000-0000-0000-0000-000000000000}"/>
  <bookViews>
    <workbookView xWindow="-120" yWindow="-120" windowWidth="20730" windowHeight="11160" activeTab="5" xr2:uid="{00000000-000D-0000-FFFF-FFFF00000000}"/>
  </bookViews>
  <sheets>
    <sheet name="Tela_Inicial" sheetId="1" r:id="rId1"/>
    <sheet name="Tela_1" sheetId="2" r:id="rId2"/>
    <sheet name="Tela_2" sheetId="3" r:id="rId3"/>
    <sheet name="Tela_3" sheetId="4" r:id="rId4"/>
    <sheet name="Tela_4" sheetId="5" r:id="rId5"/>
    <sheet name="Observações" sheetId="6" r:id="rId6"/>
    <sheet name="Formulario" sheetId="7" state="hidden" r:id="rId7"/>
    <sheet name="Formulario_2" sheetId="8" state="hidden" r:id="rId8"/>
  </sheets>
  <definedNames>
    <definedName name="alternativa" localSheetId="3">!#REF!</definedName>
    <definedName name="alternativa" localSheetId="4">!#REF!</definedName>
    <definedName name="alternativa">!#REF!</definedName>
    <definedName name="Escolher">!#REF!</definedName>
    <definedName name="Identificador">!#REF!</definedName>
    <definedName name="industrial">Tela_2!$C$97:$C$102</definedName>
    <definedName name="laboratorio">!#REF!</definedName>
    <definedName name="motivo">Tela_1!$B$83:$B$89</definedName>
    <definedName name="opção" localSheetId="3">Tela_3!$C$98:$C$100</definedName>
    <definedName name="opção" localSheetId="4">Tela_4!$C$79:$C$81</definedName>
    <definedName name="opção">!#REF!</definedName>
    <definedName name="sanitario">Tela_2!$C$91:$C$95</definedName>
    <definedName name="UPGRH">Tela_2!$C$104:$C$147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Q3" i="8" l="1"/>
  <c r="GN3" i="8"/>
  <c r="GK3" i="8"/>
  <c r="GH3" i="8"/>
  <c r="GE3" i="8"/>
  <c r="GB3" i="8"/>
  <c r="FY3" i="8"/>
  <c r="FV3" i="8"/>
  <c r="FS3" i="8"/>
  <c r="FP3" i="8"/>
  <c r="FM3" i="8"/>
  <c r="FJ3" i="8"/>
  <c r="FG3" i="8"/>
  <c r="FD3" i="8"/>
  <c r="FA3" i="8"/>
  <c r="EX3" i="8"/>
  <c r="EU3" i="8"/>
  <c r="ER3" i="8"/>
  <c r="EO3" i="8"/>
  <c r="EL3" i="8"/>
  <c r="EI3" i="8"/>
  <c r="EF3" i="8"/>
  <c r="EC3" i="8"/>
  <c r="DZ3" i="8"/>
  <c r="DW3" i="8"/>
  <c r="DT3" i="8"/>
  <c r="DQ3" i="8"/>
  <c r="DN3" i="8"/>
  <c r="DK3" i="8"/>
  <c r="DH3" i="8"/>
  <c r="DE3" i="8"/>
  <c r="DB3" i="8"/>
  <c r="CY3" i="8"/>
  <c r="CV3" i="8"/>
  <c r="CS3" i="8"/>
  <c r="CP3" i="8"/>
  <c r="CM3" i="8"/>
  <c r="CJ3" i="8"/>
  <c r="CG3" i="8"/>
  <c r="CD3" i="8"/>
  <c r="CA3" i="8"/>
  <c r="BX3" i="8"/>
  <c r="BU3" i="8"/>
  <c r="BR3" i="8"/>
  <c r="BO3" i="8"/>
  <c r="BL3" i="8"/>
  <c r="BI3" i="8"/>
  <c r="BF3" i="8"/>
  <c r="BC3" i="8"/>
  <c r="AZ3" i="8"/>
  <c r="AW3" i="8"/>
  <c r="AT3" i="8"/>
  <c r="AQ3" i="8"/>
  <c r="AN3" i="8"/>
  <c r="AK3" i="8"/>
  <c r="AH3" i="8"/>
  <c r="AE3" i="8"/>
  <c r="AB3" i="8"/>
  <c r="Y3" i="8"/>
  <c r="D3" i="8"/>
  <c r="C3" i="8"/>
  <c r="B3" i="8"/>
  <c r="EP6" i="7"/>
  <c r="EO6" i="7"/>
  <c r="EN6" i="7"/>
  <c r="EM6" i="7"/>
  <c r="EL6" i="7"/>
  <c r="EK6" i="7"/>
  <c r="EJ6" i="7"/>
  <c r="EI6" i="7"/>
  <c r="EH6" i="7"/>
  <c r="EG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A6" i="7"/>
  <c r="AZ6" i="7"/>
  <c r="AY6" i="7"/>
  <c r="AX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F6" i="7"/>
  <c r="E6" i="7"/>
  <c r="D6" i="7"/>
  <c r="D103" i="4"/>
  <c r="I14" i="1"/>
  <c r="J6" i="7" s="1"/>
  <c r="I13" i="1"/>
  <c r="I6" i="7" s="1"/>
  <c r="I12" i="1"/>
  <c r="H6" i="7" s="1"/>
  <c r="I11" i="1"/>
  <c r="G6" i="7" s="1"/>
  <c r="BF6" i="7"/>
  <c r="BE6" i="7"/>
  <c r="BD6" i="7"/>
  <c r="BC6" i="7"/>
  <c r="BB6" i="7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AC55" i="5"/>
  <c r="AB55" i="5"/>
  <c r="AA55" i="5"/>
  <c r="Z55" i="5"/>
  <c r="W55" i="5"/>
  <c r="V55" i="5"/>
  <c r="U55" i="5"/>
  <c r="T55" i="5"/>
  <c r="Q55" i="5"/>
  <c r="P55" i="5"/>
  <c r="O55" i="5"/>
  <c r="N55" i="5"/>
  <c r="K55" i="5"/>
  <c r="J55" i="5"/>
  <c r="I55" i="5"/>
  <c r="H55" i="5"/>
  <c r="AC54" i="5"/>
  <c r="AB54" i="5"/>
  <c r="AA54" i="5"/>
  <c r="Z54" i="5"/>
  <c r="W54" i="5"/>
  <c r="V54" i="5"/>
  <c r="U54" i="5"/>
  <c r="T54" i="5"/>
  <c r="Q54" i="5"/>
  <c r="P54" i="5"/>
  <c r="O54" i="5"/>
  <c r="N54" i="5"/>
  <c r="K54" i="5"/>
  <c r="J54" i="5"/>
  <c r="I54" i="5"/>
  <c r="H54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D53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D52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D51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D50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D49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D48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D47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D46" i="5"/>
  <c r="D45" i="5"/>
  <c r="D44" i="5"/>
  <c r="D43" i="5"/>
  <c r="D42" i="5"/>
  <c r="D41" i="5"/>
  <c r="D40" i="5"/>
  <c r="D39" i="5"/>
  <c r="D38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D37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D36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J35" i="5"/>
  <c r="I35" i="5"/>
  <c r="H35" i="5"/>
  <c r="G35" i="5"/>
  <c r="F35" i="5"/>
  <c r="D35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D34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D33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D32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D31" i="5"/>
  <c r="F30" i="5"/>
  <c r="D30" i="5"/>
  <c r="D29" i="5"/>
  <c r="D28" i="5"/>
  <c r="D27" i="5"/>
  <c r="D26" i="5"/>
  <c r="D25" i="5"/>
  <c r="D24" i="5"/>
  <c r="D23" i="5"/>
  <c r="D22" i="5"/>
  <c r="D21" i="5"/>
  <c r="D20" i="5"/>
  <c r="I95" i="4"/>
  <c r="G95" i="4"/>
  <c r="AK92" i="4"/>
  <c r="AI92" i="4"/>
  <c r="AG92" i="4"/>
  <c r="AE92" i="4"/>
  <c r="AC92" i="4"/>
  <c r="AA92" i="4"/>
  <c r="Y92" i="4"/>
  <c r="W92" i="4"/>
  <c r="U92" i="4"/>
  <c r="S92" i="4"/>
  <c r="M92" i="4" s="1"/>
  <c r="K92" i="4" s="1"/>
  <c r="GS3" i="8" s="1"/>
  <c r="Q92" i="4"/>
  <c r="O92" i="4"/>
  <c r="L92" i="4"/>
  <c r="J92" i="4" s="1"/>
  <c r="AK91" i="4"/>
  <c r="AI91" i="4"/>
  <c r="AG91" i="4"/>
  <c r="AE91" i="4"/>
  <c r="AC91" i="4"/>
  <c r="AA91" i="4"/>
  <c r="Y91" i="4"/>
  <c r="W91" i="4"/>
  <c r="U91" i="4"/>
  <c r="S91" i="4"/>
  <c r="Q91" i="4"/>
  <c r="M91" i="4" s="1"/>
  <c r="K91" i="4" s="1"/>
  <c r="GP3" i="8" s="1"/>
  <c r="O91" i="4"/>
  <c r="L91" i="4"/>
  <c r="J91" i="4" s="1"/>
  <c r="H91" i="4"/>
  <c r="AK90" i="4"/>
  <c r="AI90" i="4"/>
  <c r="AG90" i="4"/>
  <c r="AE90" i="4"/>
  <c r="AC90" i="4"/>
  <c r="AA90" i="4"/>
  <c r="Y90" i="4"/>
  <c r="W90" i="4"/>
  <c r="U90" i="4"/>
  <c r="S90" i="4"/>
  <c r="Q90" i="4"/>
  <c r="O90" i="4"/>
  <c r="M90" i="4" s="1"/>
  <c r="K90" i="4" s="1"/>
  <c r="GM3" i="8" s="1"/>
  <c r="L90" i="4"/>
  <c r="J90" i="4" s="1"/>
  <c r="H90" i="4"/>
  <c r="AK89" i="4"/>
  <c r="AI89" i="4"/>
  <c r="AG89" i="4"/>
  <c r="AE89" i="4"/>
  <c r="AC89" i="4"/>
  <c r="AA89" i="4"/>
  <c r="Y89" i="4"/>
  <c r="W89" i="4"/>
  <c r="U89" i="4"/>
  <c r="S89" i="4"/>
  <c r="Q89" i="4"/>
  <c r="O89" i="4"/>
  <c r="M89" i="4" s="1"/>
  <c r="K89" i="4" s="1"/>
  <c r="GJ3" i="8" s="1"/>
  <c r="L89" i="4"/>
  <c r="J89" i="4" s="1"/>
  <c r="H89" i="4"/>
  <c r="AK88" i="4"/>
  <c r="AI88" i="4"/>
  <c r="AG88" i="4"/>
  <c r="AE88" i="4"/>
  <c r="AC88" i="4"/>
  <c r="AA88" i="4"/>
  <c r="M88" i="4" s="1"/>
  <c r="K88" i="4" s="1"/>
  <c r="GG3" i="8" s="1"/>
  <c r="Y88" i="4"/>
  <c r="W88" i="4"/>
  <c r="U88" i="4"/>
  <c r="S88" i="4"/>
  <c r="Q88" i="4"/>
  <c r="O88" i="4"/>
  <c r="L88" i="4"/>
  <c r="J88" i="4" s="1"/>
  <c r="AK87" i="4"/>
  <c r="AI87" i="4"/>
  <c r="AG87" i="4"/>
  <c r="AE87" i="4"/>
  <c r="AC87" i="4"/>
  <c r="AA87" i="4"/>
  <c r="Y87" i="4"/>
  <c r="M87" i="4" s="1"/>
  <c r="K87" i="4" s="1"/>
  <c r="GD3" i="8" s="1"/>
  <c r="W87" i="4"/>
  <c r="U87" i="4"/>
  <c r="S87" i="4"/>
  <c r="Q87" i="4"/>
  <c r="O87" i="4"/>
  <c r="L87" i="4"/>
  <c r="J87" i="4" s="1"/>
  <c r="H87" i="4"/>
  <c r="AK86" i="4"/>
  <c r="AI86" i="4"/>
  <c r="AG86" i="4"/>
  <c r="AE86" i="4"/>
  <c r="AC86" i="4"/>
  <c r="AA86" i="4"/>
  <c r="Y86" i="4"/>
  <c r="W86" i="4"/>
  <c r="M86" i="4" s="1"/>
  <c r="K86" i="4" s="1"/>
  <c r="GA3" i="8" s="1"/>
  <c r="U86" i="4"/>
  <c r="S86" i="4"/>
  <c r="Q86" i="4"/>
  <c r="O86" i="4"/>
  <c r="L86" i="4"/>
  <c r="J86" i="4" s="1"/>
  <c r="H86" i="4"/>
  <c r="AK85" i="4"/>
  <c r="AI85" i="4"/>
  <c r="AG85" i="4"/>
  <c r="AE85" i="4"/>
  <c r="AC85" i="4"/>
  <c r="AA85" i="4"/>
  <c r="Y85" i="4"/>
  <c r="W85" i="4"/>
  <c r="U85" i="4"/>
  <c r="M85" i="4" s="1"/>
  <c r="K85" i="4" s="1"/>
  <c r="FX3" i="8" s="1"/>
  <c r="S85" i="4"/>
  <c r="Q85" i="4"/>
  <c r="O85" i="4"/>
  <c r="L85" i="4"/>
  <c r="J85" i="4" s="1"/>
  <c r="H85" i="4"/>
  <c r="AK84" i="4"/>
  <c r="AI84" i="4"/>
  <c r="AG84" i="4"/>
  <c r="AE84" i="4"/>
  <c r="AC84" i="4"/>
  <c r="AA84" i="4"/>
  <c r="Y84" i="4"/>
  <c r="W84" i="4"/>
  <c r="U84" i="4"/>
  <c r="S84" i="4"/>
  <c r="M84" i="4" s="1"/>
  <c r="K84" i="4" s="1"/>
  <c r="FU3" i="8" s="1"/>
  <c r="Q84" i="4"/>
  <c r="O84" i="4"/>
  <c r="L84" i="4"/>
  <c r="J84" i="4" s="1"/>
  <c r="H84" i="4"/>
  <c r="AK83" i="4"/>
  <c r="AI83" i="4"/>
  <c r="AG83" i="4"/>
  <c r="AE83" i="4"/>
  <c r="AC83" i="4"/>
  <c r="AA83" i="4"/>
  <c r="Y83" i="4"/>
  <c r="W83" i="4"/>
  <c r="U83" i="4"/>
  <c r="S83" i="4"/>
  <c r="Q83" i="4"/>
  <c r="M83" i="4" s="1"/>
  <c r="K83" i="4" s="1"/>
  <c r="FR3" i="8" s="1"/>
  <c r="O83" i="4"/>
  <c r="L83" i="4"/>
  <c r="J83" i="4" s="1"/>
  <c r="H83" i="4"/>
  <c r="AK82" i="4"/>
  <c r="AI82" i="4"/>
  <c r="AG82" i="4"/>
  <c r="AE82" i="4"/>
  <c r="AC82" i="4"/>
  <c r="AA82" i="4"/>
  <c r="Y82" i="4"/>
  <c r="W82" i="4"/>
  <c r="U82" i="4"/>
  <c r="S82" i="4"/>
  <c r="Q82" i="4"/>
  <c r="O82" i="4"/>
  <c r="M82" i="4" s="1"/>
  <c r="K82" i="4" s="1"/>
  <c r="FO3" i="8" s="1"/>
  <c r="L82" i="4"/>
  <c r="J82" i="4" s="1"/>
  <c r="H82" i="4"/>
  <c r="AK81" i="4"/>
  <c r="AI81" i="4"/>
  <c r="AG81" i="4"/>
  <c r="AE81" i="4"/>
  <c r="AC81" i="4"/>
  <c r="AA81" i="4"/>
  <c r="Y81" i="4"/>
  <c r="W81" i="4"/>
  <c r="U81" i="4"/>
  <c r="S81" i="4"/>
  <c r="Q81" i="4"/>
  <c r="O81" i="4"/>
  <c r="M81" i="4"/>
  <c r="K81" i="4" s="1"/>
  <c r="FL3" i="8" s="1"/>
  <c r="L81" i="4"/>
  <c r="J81" i="4" s="1"/>
  <c r="H81" i="4"/>
  <c r="AK80" i="4"/>
  <c r="AI80" i="4"/>
  <c r="AG80" i="4"/>
  <c r="AE80" i="4"/>
  <c r="AC80" i="4"/>
  <c r="AA80" i="4"/>
  <c r="M80" i="4" s="1"/>
  <c r="K80" i="4" s="1"/>
  <c r="FI3" i="8" s="1"/>
  <c r="Y80" i="4"/>
  <c r="W80" i="4"/>
  <c r="U80" i="4"/>
  <c r="S80" i="4"/>
  <c r="Q80" i="4"/>
  <c r="O80" i="4"/>
  <c r="L80" i="4"/>
  <c r="J80" i="4" s="1"/>
  <c r="AK79" i="4"/>
  <c r="AI79" i="4"/>
  <c r="AG79" i="4"/>
  <c r="AE79" i="4"/>
  <c r="AC79" i="4"/>
  <c r="AA79" i="4"/>
  <c r="Y79" i="4"/>
  <c r="M79" i="4" s="1"/>
  <c r="K79" i="4" s="1"/>
  <c r="FF3" i="8" s="1"/>
  <c r="W79" i="4"/>
  <c r="U79" i="4"/>
  <c r="S79" i="4"/>
  <c r="Q79" i="4"/>
  <c r="O79" i="4"/>
  <c r="L79" i="4"/>
  <c r="J79" i="4" s="1"/>
  <c r="H79" i="4"/>
  <c r="AK78" i="4"/>
  <c r="AI78" i="4"/>
  <c r="AG78" i="4"/>
  <c r="AE78" i="4"/>
  <c r="AC78" i="4"/>
  <c r="AA78" i="4"/>
  <c r="Y78" i="4"/>
  <c r="W78" i="4"/>
  <c r="M78" i="4" s="1"/>
  <c r="K78" i="4" s="1"/>
  <c r="FC3" i="8" s="1"/>
  <c r="U78" i="4"/>
  <c r="S78" i="4"/>
  <c r="Q78" i="4"/>
  <c r="O78" i="4"/>
  <c r="L78" i="4"/>
  <c r="J78" i="4" s="1"/>
  <c r="H78" i="4"/>
  <c r="AK77" i="4"/>
  <c r="AI77" i="4"/>
  <c r="AG77" i="4"/>
  <c r="AE77" i="4"/>
  <c r="AC77" i="4"/>
  <c r="AA77" i="4"/>
  <c r="Y77" i="4"/>
  <c r="W77" i="4"/>
  <c r="U77" i="4"/>
  <c r="M77" i="4" s="1"/>
  <c r="K77" i="4" s="1"/>
  <c r="EZ3" i="8" s="1"/>
  <c r="S77" i="4"/>
  <c r="Q77" i="4"/>
  <c r="O77" i="4"/>
  <c r="L77" i="4"/>
  <c r="J77" i="4" s="1"/>
  <c r="H77" i="4"/>
  <c r="D77" i="4"/>
  <c r="AK76" i="4"/>
  <c r="AI76" i="4"/>
  <c r="AG76" i="4"/>
  <c r="AE76" i="4"/>
  <c r="AC76" i="4"/>
  <c r="AA76" i="4"/>
  <c r="Y76" i="4"/>
  <c r="W76" i="4"/>
  <c r="U76" i="4"/>
  <c r="S76" i="4"/>
  <c r="Q76" i="4"/>
  <c r="O76" i="4"/>
  <c r="L76" i="4"/>
  <c r="J76" i="4"/>
  <c r="EV3" i="8" s="1"/>
  <c r="H76" i="4"/>
  <c r="D76" i="4"/>
  <c r="AK75" i="4"/>
  <c r="AI75" i="4"/>
  <c r="AG75" i="4"/>
  <c r="AE75" i="4"/>
  <c r="AC75" i="4"/>
  <c r="AA75" i="4"/>
  <c r="Y75" i="4"/>
  <c r="W75" i="4"/>
  <c r="U75" i="4"/>
  <c r="S75" i="4"/>
  <c r="Q75" i="4"/>
  <c r="O75" i="4"/>
  <c r="L75" i="4"/>
  <c r="J75" i="4"/>
  <c r="ES3" i="8" s="1"/>
  <c r="H75" i="4"/>
  <c r="F75" i="4"/>
  <c r="D75" i="4"/>
  <c r="AK74" i="4"/>
  <c r="AI74" i="4"/>
  <c r="AG74" i="4"/>
  <c r="AE74" i="4"/>
  <c r="AC74" i="4"/>
  <c r="AA74" i="4"/>
  <c r="Y74" i="4"/>
  <c r="W74" i="4"/>
  <c r="U74" i="4"/>
  <c r="S74" i="4"/>
  <c r="Q74" i="4"/>
  <c r="O74" i="4"/>
  <c r="L74" i="4"/>
  <c r="J74" i="4" s="1"/>
  <c r="D74" i="4"/>
  <c r="AK73" i="4"/>
  <c r="AI73" i="4"/>
  <c r="AG73" i="4"/>
  <c r="AE73" i="4"/>
  <c r="AC73" i="4"/>
  <c r="AA73" i="4"/>
  <c r="Y73" i="4"/>
  <c r="W73" i="4"/>
  <c r="U73" i="4"/>
  <c r="M73" i="4" s="1"/>
  <c r="K73" i="4" s="1"/>
  <c r="EN3" i="8" s="1"/>
  <c r="S73" i="4"/>
  <c r="Q73" i="4"/>
  <c r="O73" i="4"/>
  <c r="L73" i="4"/>
  <c r="J73" i="4" s="1"/>
  <c r="H73" i="4"/>
  <c r="D73" i="4"/>
  <c r="AK72" i="4"/>
  <c r="AI72" i="4"/>
  <c r="AG72" i="4"/>
  <c r="AE72" i="4"/>
  <c r="AC72" i="4"/>
  <c r="AA72" i="4"/>
  <c r="Y72" i="4"/>
  <c r="W72" i="4"/>
  <c r="U72" i="4"/>
  <c r="S72" i="4"/>
  <c r="Q72" i="4"/>
  <c r="O72" i="4"/>
  <c r="L72" i="4"/>
  <c r="J72" i="4"/>
  <c r="EJ3" i="8" s="1"/>
  <c r="H72" i="4"/>
  <c r="D72" i="4"/>
  <c r="AK71" i="4"/>
  <c r="AI71" i="4"/>
  <c r="AG71" i="4"/>
  <c r="AE71" i="4"/>
  <c r="AC71" i="4"/>
  <c r="AA71" i="4"/>
  <c r="Y71" i="4"/>
  <c r="W71" i="4"/>
  <c r="U71" i="4"/>
  <c r="S71" i="4"/>
  <c r="Q71" i="4"/>
  <c r="O71" i="4"/>
  <c r="L71" i="4"/>
  <c r="J71" i="4"/>
  <c r="EG3" i="8" s="1"/>
  <c r="H71" i="4"/>
  <c r="F71" i="4"/>
  <c r="D71" i="4"/>
  <c r="AK70" i="4"/>
  <c r="AI70" i="4"/>
  <c r="AG70" i="4"/>
  <c r="AE70" i="4"/>
  <c r="AC70" i="4"/>
  <c r="AA70" i="4"/>
  <c r="Y70" i="4"/>
  <c r="W70" i="4"/>
  <c r="U70" i="4"/>
  <c r="S70" i="4"/>
  <c r="Q70" i="4"/>
  <c r="O70" i="4"/>
  <c r="L70" i="4"/>
  <c r="J70" i="4" s="1"/>
  <c r="H70" i="4"/>
  <c r="D70" i="4"/>
  <c r="AK69" i="4"/>
  <c r="AI69" i="4"/>
  <c r="AG69" i="4"/>
  <c r="AE69" i="4"/>
  <c r="AC69" i="4"/>
  <c r="AA69" i="4"/>
  <c r="Y69" i="4"/>
  <c r="W69" i="4"/>
  <c r="M69" i="4" s="1"/>
  <c r="K69" i="4" s="1"/>
  <c r="EB3" i="8" s="1"/>
  <c r="U69" i="4"/>
  <c r="S69" i="4"/>
  <c r="Q69" i="4"/>
  <c r="O69" i="4"/>
  <c r="L69" i="4"/>
  <c r="J69" i="4"/>
  <c r="H69" i="4"/>
  <c r="D69" i="4"/>
  <c r="AK68" i="4"/>
  <c r="AI68" i="4"/>
  <c r="AG68" i="4"/>
  <c r="AE68" i="4"/>
  <c r="AC68" i="4"/>
  <c r="AA68" i="4"/>
  <c r="Y68" i="4"/>
  <c r="W68" i="4"/>
  <c r="U68" i="4"/>
  <c r="S68" i="4"/>
  <c r="Q68" i="4"/>
  <c r="O68" i="4"/>
  <c r="L68" i="4"/>
  <c r="J68" i="4"/>
  <c r="DX3" i="8" s="1"/>
  <c r="H68" i="4"/>
  <c r="D68" i="4"/>
  <c r="AK67" i="4"/>
  <c r="AI67" i="4"/>
  <c r="AG67" i="4"/>
  <c r="AE67" i="4"/>
  <c r="AC67" i="4"/>
  <c r="AA67" i="4"/>
  <c r="Y67" i="4"/>
  <c r="W67" i="4"/>
  <c r="U67" i="4"/>
  <c r="S67" i="4"/>
  <c r="Q67" i="4"/>
  <c r="O67" i="4"/>
  <c r="L67" i="4"/>
  <c r="H67" i="4" s="1"/>
  <c r="J67" i="4"/>
  <c r="DU3" i="8" s="1"/>
  <c r="D67" i="4"/>
  <c r="AK66" i="4"/>
  <c r="AI66" i="4"/>
  <c r="AG66" i="4"/>
  <c r="AE66" i="4"/>
  <c r="AC66" i="4"/>
  <c r="AA66" i="4"/>
  <c r="Y66" i="4"/>
  <c r="W66" i="4"/>
  <c r="U66" i="4"/>
  <c r="S66" i="4"/>
  <c r="Q66" i="4"/>
  <c r="O66" i="4"/>
  <c r="L66" i="4"/>
  <c r="J66" i="4" s="1"/>
  <c r="D66" i="4"/>
  <c r="AK65" i="4"/>
  <c r="AI65" i="4"/>
  <c r="AG65" i="4"/>
  <c r="AE65" i="4"/>
  <c r="AC65" i="4"/>
  <c r="AA65" i="4"/>
  <c r="Y65" i="4"/>
  <c r="W65" i="4"/>
  <c r="U65" i="4"/>
  <c r="S65" i="4"/>
  <c r="Q65" i="4"/>
  <c r="O65" i="4"/>
  <c r="L65" i="4"/>
  <c r="J65" i="4" s="1"/>
  <c r="H65" i="4"/>
  <c r="D65" i="4"/>
  <c r="AK64" i="4"/>
  <c r="AI64" i="4"/>
  <c r="AG64" i="4"/>
  <c r="AE64" i="4"/>
  <c r="AC64" i="4"/>
  <c r="AA64" i="4"/>
  <c r="Y64" i="4"/>
  <c r="M64" i="4" s="1"/>
  <c r="K64" i="4" s="1"/>
  <c r="DM3" i="8" s="1"/>
  <c r="W64" i="4"/>
  <c r="U64" i="4"/>
  <c r="S64" i="4"/>
  <c r="Q64" i="4"/>
  <c r="O64" i="4"/>
  <c r="L64" i="4"/>
  <c r="H64" i="4" s="1"/>
  <c r="J64" i="4"/>
  <c r="DL3" i="8" s="1"/>
  <c r="D64" i="4"/>
  <c r="AK63" i="4"/>
  <c r="AI63" i="4"/>
  <c r="AG63" i="4"/>
  <c r="AE63" i="4"/>
  <c r="AC63" i="4"/>
  <c r="AA63" i="4"/>
  <c r="Y63" i="4"/>
  <c r="W63" i="4"/>
  <c r="U63" i="4"/>
  <c r="S63" i="4"/>
  <c r="Q63" i="4"/>
  <c r="O63" i="4"/>
  <c r="L63" i="4"/>
  <c r="J63" i="4" s="1"/>
  <c r="D63" i="4"/>
  <c r="AK62" i="4"/>
  <c r="AI62" i="4"/>
  <c r="AG62" i="4"/>
  <c r="AE62" i="4"/>
  <c r="AC62" i="4"/>
  <c r="AA62" i="4"/>
  <c r="Y62" i="4"/>
  <c r="W62" i="4"/>
  <c r="U62" i="4"/>
  <c r="S62" i="4"/>
  <c r="Q62" i="4"/>
  <c r="O62" i="4"/>
  <c r="L62" i="4"/>
  <c r="J62" i="4" s="1"/>
  <c r="H62" i="4"/>
  <c r="D62" i="4"/>
  <c r="AK61" i="4"/>
  <c r="AI61" i="4"/>
  <c r="AG61" i="4"/>
  <c r="AE61" i="4"/>
  <c r="AC61" i="4"/>
  <c r="AA61" i="4"/>
  <c r="Y61" i="4"/>
  <c r="W61" i="4"/>
  <c r="U61" i="4"/>
  <c r="S61" i="4"/>
  <c r="Q61" i="4"/>
  <c r="O61" i="4"/>
  <c r="L61" i="4"/>
  <c r="J61" i="4" s="1"/>
  <c r="D61" i="4"/>
  <c r="AK60" i="4"/>
  <c r="AI60" i="4"/>
  <c r="AG60" i="4"/>
  <c r="AE60" i="4"/>
  <c r="AC60" i="4"/>
  <c r="AA60" i="4"/>
  <c r="Y60" i="4"/>
  <c r="W60" i="4"/>
  <c r="U60" i="4"/>
  <c r="S60" i="4"/>
  <c r="Q60" i="4"/>
  <c r="O60" i="4"/>
  <c r="L60" i="4"/>
  <c r="H60" i="4" s="1"/>
  <c r="J60" i="4"/>
  <c r="CZ3" i="8" s="1"/>
  <c r="D60" i="4"/>
  <c r="AK59" i="4"/>
  <c r="AI59" i="4"/>
  <c r="AG59" i="4"/>
  <c r="AE59" i="4"/>
  <c r="AC59" i="4"/>
  <c r="AA59" i="4"/>
  <c r="Y59" i="4"/>
  <c r="W59" i="4"/>
  <c r="U59" i="4"/>
  <c r="S59" i="4"/>
  <c r="Q59" i="4"/>
  <c r="O59" i="4"/>
  <c r="L59" i="4"/>
  <c r="J59" i="4" s="1"/>
  <c r="D59" i="4"/>
  <c r="AK58" i="4"/>
  <c r="AI58" i="4"/>
  <c r="AG58" i="4"/>
  <c r="AE58" i="4"/>
  <c r="AC58" i="4"/>
  <c r="AA58" i="4"/>
  <c r="Y58" i="4"/>
  <c r="W58" i="4"/>
  <c r="U58" i="4"/>
  <c r="S58" i="4"/>
  <c r="Q58" i="4"/>
  <c r="O58" i="4"/>
  <c r="L58" i="4"/>
  <c r="J58" i="4" s="1"/>
  <c r="H58" i="4"/>
  <c r="D58" i="4"/>
  <c r="AK57" i="4"/>
  <c r="AI57" i="4"/>
  <c r="AG57" i="4"/>
  <c r="AE57" i="4"/>
  <c r="AC57" i="4"/>
  <c r="AA57" i="4"/>
  <c r="Y57" i="4"/>
  <c r="W57" i="4"/>
  <c r="U57" i="4"/>
  <c r="S57" i="4"/>
  <c r="Q57" i="4"/>
  <c r="O57" i="4"/>
  <c r="L57" i="4"/>
  <c r="J57" i="4" s="1"/>
  <c r="D57" i="4"/>
  <c r="AK56" i="4"/>
  <c r="AI56" i="4"/>
  <c r="AG56" i="4"/>
  <c r="AE56" i="4"/>
  <c r="AC56" i="4"/>
  <c r="AA56" i="4"/>
  <c r="Y56" i="4"/>
  <c r="W56" i="4"/>
  <c r="U56" i="4"/>
  <c r="S56" i="4"/>
  <c r="Q56" i="4"/>
  <c r="O56" i="4"/>
  <c r="L56" i="4"/>
  <c r="J56" i="4"/>
  <c r="CN3" i="8" s="1"/>
  <c r="H56" i="4"/>
  <c r="F56" i="4"/>
  <c r="D56" i="4"/>
  <c r="AK55" i="4"/>
  <c r="AI55" i="4"/>
  <c r="AG55" i="4"/>
  <c r="AE55" i="4"/>
  <c r="AC55" i="4"/>
  <c r="AA55" i="4"/>
  <c r="Y55" i="4"/>
  <c r="W55" i="4"/>
  <c r="U55" i="4"/>
  <c r="S55" i="4"/>
  <c r="Q55" i="4"/>
  <c r="O55" i="4"/>
  <c r="L55" i="4"/>
  <c r="H55" i="4" s="1"/>
  <c r="J55" i="4"/>
  <c r="CK3" i="8" s="1"/>
  <c r="D55" i="4"/>
  <c r="AK54" i="4"/>
  <c r="AI54" i="4"/>
  <c r="AG54" i="4"/>
  <c r="AE54" i="4"/>
  <c r="AC54" i="4"/>
  <c r="AA54" i="4"/>
  <c r="Y54" i="4"/>
  <c r="W54" i="4"/>
  <c r="U54" i="4"/>
  <c r="S54" i="4"/>
  <c r="Q54" i="4"/>
  <c r="O54" i="4"/>
  <c r="M54" i="4" s="1"/>
  <c r="K54" i="4" s="1"/>
  <c r="CI3" i="8" s="1"/>
  <c r="L54" i="4"/>
  <c r="J54" i="4" s="1"/>
  <c r="H54" i="4"/>
  <c r="D54" i="4"/>
  <c r="AK53" i="4"/>
  <c r="AI53" i="4"/>
  <c r="AG53" i="4"/>
  <c r="AE53" i="4"/>
  <c r="AC53" i="4"/>
  <c r="AA53" i="4"/>
  <c r="Y53" i="4"/>
  <c r="W53" i="4"/>
  <c r="U53" i="4"/>
  <c r="S53" i="4"/>
  <c r="Q53" i="4"/>
  <c r="O53" i="4"/>
  <c r="L53" i="4"/>
  <c r="H53" i="4" s="1"/>
  <c r="J53" i="4"/>
  <c r="CE3" i="8" s="1"/>
  <c r="D53" i="4"/>
  <c r="AK52" i="4"/>
  <c r="AI52" i="4"/>
  <c r="AG52" i="4"/>
  <c r="AE52" i="4"/>
  <c r="AC52" i="4"/>
  <c r="AA52" i="4"/>
  <c r="Y52" i="4"/>
  <c r="W52" i="4"/>
  <c r="U52" i="4"/>
  <c r="S52" i="4"/>
  <c r="Q52" i="4"/>
  <c r="O52" i="4"/>
  <c r="M52" i="4"/>
  <c r="K52" i="4" s="1"/>
  <c r="CC3" i="8" s="1"/>
  <c r="L52" i="4"/>
  <c r="J52" i="4"/>
  <c r="CB3" i="8" s="1"/>
  <c r="H52" i="4"/>
  <c r="F52" i="4"/>
  <c r="D52" i="4"/>
  <c r="AK51" i="4"/>
  <c r="AI51" i="4"/>
  <c r="AG51" i="4"/>
  <c r="AE51" i="4"/>
  <c r="AC51" i="4"/>
  <c r="AA51" i="4"/>
  <c r="Y51" i="4"/>
  <c r="W51" i="4"/>
  <c r="U51" i="4"/>
  <c r="S51" i="4"/>
  <c r="Q51" i="4"/>
  <c r="O51" i="4"/>
  <c r="L51" i="4"/>
  <c r="J51" i="4"/>
  <c r="BY3" i="8" s="1"/>
  <c r="H51" i="4"/>
  <c r="F51" i="4"/>
  <c r="D51" i="4"/>
  <c r="AK50" i="4"/>
  <c r="AI50" i="4"/>
  <c r="AG50" i="4"/>
  <c r="AE50" i="4"/>
  <c r="AC50" i="4"/>
  <c r="AA50" i="4"/>
  <c r="Y50" i="4"/>
  <c r="W50" i="4"/>
  <c r="U50" i="4"/>
  <c r="S50" i="4"/>
  <c r="Q50" i="4"/>
  <c r="O50" i="4"/>
  <c r="L50" i="4"/>
  <c r="J50" i="4" s="1"/>
  <c r="H50" i="4"/>
  <c r="D50" i="4"/>
  <c r="AK49" i="4"/>
  <c r="AI49" i="4"/>
  <c r="AG49" i="4"/>
  <c r="AE49" i="4"/>
  <c r="AC49" i="4"/>
  <c r="AA49" i="4"/>
  <c r="Y49" i="4"/>
  <c r="W49" i="4"/>
  <c r="U49" i="4"/>
  <c r="S49" i="4"/>
  <c r="Q49" i="4"/>
  <c r="O49" i="4"/>
  <c r="L49" i="4"/>
  <c r="J49" i="4"/>
  <c r="BS3" i="8" s="1"/>
  <c r="H49" i="4"/>
  <c r="F49" i="4"/>
  <c r="D49" i="4"/>
  <c r="AK48" i="4"/>
  <c r="AI48" i="4"/>
  <c r="AG48" i="4"/>
  <c r="AE48" i="4"/>
  <c r="AC48" i="4"/>
  <c r="AA48" i="4"/>
  <c r="Y48" i="4"/>
  <c r="W48" i="4"/>
  <c r="U48" i="4"/>
  <c r="S48" i="4"/>
  <c r="Q48" i="4"/>
  <c r="O48" i="4"/>
  <c r="L48" i="4"/>
  <c r="J48" i="4"/>
  <c r="BP3" i="8" s="1"/>
  <c r="H48" i="4"/>
  <c r="F48" i="4"/>
  <c r="D48" i="4"/>
  <c r="AK47" i="4"/>
  <c r="AI47" i="4"/>
  <c r="AG47" i="4"/>
  <c r="AE47" i="4"/>
  <c r="AC47" i="4"/>
  <c r="AA47" i="4"/>
  <c r="Y47" i="4"/>
  <c r="W47" i="4"/>
  <c r="U47" i="4"/>
  <c r="S47" i="4"/>
  <c r="Q47" i="4"/>
  <c r="O47" i="4"/>
  <c r="L47" i="4"/>
  <c r="H47" i="4" s="1"/>
  <c r="J47" i="4"/>
  <c r="BM3" i="8" s="1"/>
  <c r="D47" i="4"/>
  <c r="AK46" i="4"/>
  <c r="AI46" i="4"/>
  <c r="AG46" i="4"/>
  <c r="AE46" i="4"/>
  <c r="AC46" i="4"/>
  <c r="AA46" i="4"/>
  <c r="Y46" i="4"/>
  <c r="W46" i="4"/>
  <c r="U46" i="4"/>
  <c r="S46" i="4"/>
  <c r="M46" i="4" s="1"/>
  <c r="K46" i="4" s="1"/>
  <c r="BK3" i="8" s="1"/>
  <c r="Q46" i="4"/>
  <c r="O46" i="4"/>
  <c r="L46" i="4"/>
  <c r="J46" i="4" s="1"/>
  <c r="H46" i="4"/>
  <c r="D46" i="4"/>
  <c r="AK45" i="4"/>
  <c r="AI45" i="4"/>
  <c r="M45" i="4" s="1"/>
  <c r="K45" i="4" s="1"/>
  <c r="BH3" i="8" s="1"/>
  <c r="AG45" i="4"/>
  <c r="L45" i="4"/>
  <c r="J45" i="4" s="1"/>
  <c r="H45" i="4"/>
  <c r="D45" i="4"/>
  <c r="AK44" i="4"/>
  <c r="AI44" i="4"/>
  <c r="AG44" i="4"/>
  <c r="M44" i="4"/>
  <c r="K44" i="4" s="1"/>
  <c r="BE3" i="8" s="1"/>
  <c r="L44" i="4"/>
  <c r="J44" i="4" s="1"/>
  <c r="H44" i="4"/>
  <c r="D44" i="4"/>
  <c r="AK43" i="4"/>
  <c r="AI43" i="4"/>
  <c r="AG43" i="4"/>
  <c r="L43" i="4"/>
  <c r="J43" i="4" s="1"/>
  <c r="H43" i="4"/>
  <c r="D43" i="4"/>
  <c r="AK42" i="4"/>
  <c r="AI42" i="4"/>
  <c r="AG42" i="4"/>
  <c r="M42" i="4"/>
  <c r="K42" i="4" s="1"/>
  <c r="AY3" i="8" s="1"/>
  <c r="L42" i="4"/>
  <c r="J42" i="4" s="1"/>
  <c r="H42" i="4"/>
  <c r="D42" i="4"/>
  <c r="AK41" i="4"/>
  <c r="AI41" i="4"/>
  <c r="AG41" i="4"/>
  <c r="L41" i="4"/>
  <c r="J41" i="4" s="1"/>
  <c r="H41" i="4"/>
  <c r="D41" i="4"/>
  <c r="AK40" i="4"/>
  <c r="AI40" i="4"/>
  <c r="M40" i="4" s="1"/>
  <c r="K40" i="4" s="1"/>
  <c r="AS3" i="8" s="1"/>
  <c r="AG40" i="4"/>
  <c r="L40" i="4"/>
  <c r="J40" i="4" s="1"/>
  <c r="H40" i="4"/>
  <c r="D40" i="4"/>
  <c r="AK39" i="4"/>
  <c r="AI39" i="4"/>
  <c r="AG39" i="4"/>
  <c r="L39" i="4"/>
  <c r="J39" i="4" s="1"/>
  <c r="H39" i="4"/>
  <c r="D39" i="4"/>
  <c r="M38" i="4"/>
  <c r="K38" i="4" s="1"/>
  <c r="AM3" i="8" s="1"/>
  <c r="L38" i="4"/>
  <c r="J38" i="4"/>
  <c r="AL3" i="8" s="1"/>
  <c r="H38" i="4"/>
  <c r="D38" i="4"/>
  <c r="M37" i="4"/>
  <c r="K37" i="4" s="1"/>
  <c r="AJ3" i="8" s="1"/>
  <c r="L37" i="4"/>
  <c r="J37" i="4"/>
  <c r="AI3" i="8" s="1"/>
  <c r="H37" i="4"/>
  <c r="F37" i="4"/>
  <c r="D37" i="4"/>
  <c r="M36" i="4"/>
  <c r="K36" i="4" s="1"/>
  <c r="AG3" i="8" s="1"/>
  <c r="L36" i="4"/>
  <c r="J36" i="4" s="1"/>
  <c r="AF3" i="8" s="1"/>
  <c r="D36" i="4"/>
  <c r="M35" i="4"/>
  <c r="K35" i="4" s="1"/>
  <c r="AD3" i="8" s="1"/>
  <c r="L35" i="4"/>
  <c r="J35" i="4" s="1"/>
  <c r="H35" i="4"/>
  <c r="D35" i="4"/>
  <c r="M34" i="4"/>
  <c r="K34" i="4" s="1"/>
  <c r="AA3" i="8" s="1"/>
  <c r="L34" i="4"/>
  <c r="H34" i="4" s="1"/>
  <c r="J34" i="4"/>
  <c r="Z3" i="8" s="1"/>
  <c r="D34" i="4"/>
  <c r="M33" i="4"/>
  <c r="K33" i="4" s="1"/>
  <c r="L33" i="4"/>
  <c r="J33" i="4"/>
  <c r="F33" i="4" s="1"/>
  <c r="H33" i="4"/>
  <c r="M32" i="4"/>
  <c r="K32" i="4" s="1"/>
  <c r="L32" i="4"/>
  <c r="J32" i="4"/>
  <c r="H32" i="4"/>
  <c r="F32" i="4"/>
  <c r="M31" i="4"/>
  <c r="I37" i="4" s="1"/>
  <c r="G37" i="4" s="1"/>
  <c r="L31" i="4"/>
  <c r="J31" i="4" s="1"/>
  <c r="M24" i="4"/>
  <c r="L24" i="4"/>
  <c r="J24" i="4" s="1"/>
  <c r="K24" i="4"/>
  <c r="I24" i="4"/>
  <c r="G24" i="4" s="1"/>
  <c r="M23" i="4"/>
  <c r="K23" i="4" s="1"/>
  <c r="L23" i="4"/>
  <c r="J23" i="4" s="1"/>
  <c r="M22" i="4"/>
  <c r="L22" i="4"/>
  <c r="J22" i="4" s="1"/>
  <c r="K22" i="4"/>
  <c r="H22" i="4"/>
  <c r="X62" i="3"/>
  <c r="CW6" i="7" s="1"/>
  <c r="U61" i="2"/>
  <c r="AW6" i="7" s="1"/>
  <c r="K59" i="2"/>
  <c r="K57" i="2"/>
  <c r="CW3" i="8" l="1"/>
  <c r="F59" i="4"/>
  <c r="CQ3" i="8"/>
  <c r="F57" i="4"/>
  <c r="DI3" i="8"/>
  <c r="F63" i="4"/>
  <c r="M63" i="4"/>
  <c r="K63" i="4" s="1"/>
  <c r="DJ3" i="8" s="1"/>
  <c r="M39" i="4"/>
  <c r="K39" i="4" s="1"/>
  <c r="AP3" i="8" s="1"/>
  <c r="M56" i="4"/>
  <c r="K56" i="4" s="1"/>
  <c r="CO3" i="8" s="1"/>
  <c r="M57" i="4"/>
  <c r="K57" i="4" s="1"/>
  <c r="CR3" i="8" s="1"/>
  <c r="M58" i="4"/>
  <c r="K58" i="4" s="1"/>
  <c r="CU3" i="8" s="1"/>
  <c r="M59" i="4"/>
  <c r="K59" i="4" s="1"/>
  <c r="CX3" i="8" s="1"/>
  <c r="M62" i="4"/>
  <c r="K62" i="4" s="1"/>
  <c r="DG3" i="8" s="1"/>
  <c r="M43" i="4"/>
  <c r="K43" i="4" s="1"/>
  <c r="BB3" i="8" s="1"/>
  <c r="H36" i="4"/>
  <c r="M60" i="4"/>
  <c r="K60" i="4" s="1"/>
  <c r="DA3" i="8" s="1"/>
  <c r="M70" i="4"/>
  <c r="K70" i="4" s="1"/>
  <c r="EE3" i="8" s="1"/>
  <c r="M71" i="4"/>
  <c r="K71" i="4" s="1"/>
  <c r="EH3" i="8" s="1"/>
  <c r="M72" i="4"/>
  <c r="K72" i="4" s="1"/>
  <c r="EK3" i="8" s="1"/>
  <c r="M75" i="4"/>
  <c r="K75" i="4" s="1"/>
  <c r="ET3" i="8" s="1"/>
  <c r="M76" i="4"/>
  <c r="K76" i="4" s="1"/>
  <c r="EW3" i="8" s="1"/>
  <c r="H31" i="4"/>
  <c r="M41" i="4"/>
  <c r="K41" i="4" s="1"/>
  <c r="AV3" i="8" s="1"/>
  <c r="H57" i="4"/>
  <c r="H59" i="4"/>
  <c r="F60" i="4"/>
  <c r="H63" i="4"/>
  <c r="F64" i="4"/>
  <c r="F67" i="4"/>
  <c r="M48" i="4"/>
  <c r="K48" i="4" s="1"/>
  <c r="BQ3" i="8" s="1"/>
  <c r="M49" i="4"/>
  <c r="K49" i="4" s="1"/>
  <c r="BT3" i="8" s="1"/>
  <c r="M50" i="4"/>
  <c r="K50" i="4" s="1"/>
  <c r="BW3" i="8" s="1"/>
  <c r="M51" i="4"/>
  <c r="K51" i="4" s="1"/>
  <c r="BZ3" i="8" s="1"/>
  <c r="H61" i="4"/>
  <c r="H66" i="4"/>
  <c r="F68" i="4"/>
  <c r="H80" i="4"/>
  <c r="H88" i="4"/>
  <c r="M66" i="4"/>
  <c r="K66" i="4" s="1"/>
  <c r="DS3" i="8" s="1"/>
  <c r="M68" i="4"/>
  <c r="K68" i="4" s="1"/>
  <c r="DY3" i="8" s="1"/>
  <c r="H92" i="4"/>
  <c r="DR6" i="7"/>
  <c r="J3" i="8"/>
  <c r="L3" i="8"/>
  <c r="DT6" i="7"/>
  <c r="T3" i="8"/>
  <c r="EB6" i="7"/>
  <c r="X3" i="8"/>
  <c r="EF6" i="7"/>
  <c r="I3" i="8"/>
  <c r="DQ6" i="7"/>
  <c r="F23" i="4"/>
  <c r="H23" i="4"/>
  <c r="DV6" i="7"/>
  <c r="N3" i="8"/>
  <c r="AU3" i="8"/>
  <c r="F41" i="4"/>
  <c r="DC3" i="8"/>
  <c r="F61" i="4"/>
  <c r="E3" i="8"/>
  <c r="DM6" i="7"/>
  <c r="I23" i="4"/>
  <c r="G23" i="4" s="1"/>
  <c r="M61" i="4"/>
  <c r="K61" i="4" s="1"/>
  <c r="DD3" i="8" s="1"/>
  <c r="DF3" i="8"/>
  <c r="F62" i="4"/>
  <c r="M65" i="4"/>
  <c r="K65" i="4" s="1"/>
  <c r="DP3" i="8" s="1"/>
  <c r="DR3" i="8"/>
  <c r="F66" i="4"/>
  <c r="I76" i="4"/>
  <c r="G76" i="4" s="1"/>
  <c r="I72" i="4"/>
  <c r="G72" i="4" s="1"/>
  <c r="I75" i="4"/>
  <c r="G75" i="4" s="1"/>
  <c r="I71" i="4"/>
  <c r="G71" i="4" s="1"/>
  <c r="I69" i="4"/>
  <c r="G69" i="4" s="1"/>
  <c r="I63" i="4"/>
  <c r="G63" i="4" s="1"/>
  <c r="I59" i="4"/>
  <c r="G59" i="4" s="1"/>
  <c r="I51" i="4"/>
  <c r="G51" i="4" s="1"/>
  <c r="I36" i="4"/>
  <c r="G36" i="4" s="1"/>
  <c r="I66" i="4"/>
  <c r="G66" i="4" s="1"/>
  <c r="I62" i="4"/>
  <c r="G62" i="4" s="1"/>
  <c r="I92" i="4"/>
  <c r="G92" i="4" s="1"/>
  <c r="I91" i="4"/>
  <c r="G91" i="4" s="1"/>
  <c r="I90" i="4"/>
  <c r="G90" i="4" s="1"/>
  <c r="I89" i="4"/>
  <c r="G89" i="4" s="1"/>
  <c r="I88" i="4"/>
  <c r="G88" i="4" s="1"/>
  <c r="I87" i="4"/>
  <c r="G87" i="4" s="1"/>
  <c r="I86" i="4"/>
  <c r="G86" i="4" s="1"/>
  <c r="I85" i="4"/>
  <c r="G85" i="4" s="1"/>
  <c r="I84" i="4"/>
  <c r="G84" i="4" s="1"/>
  <c r="I83" i="4"/>
  <c r="G83" i="4" s="1"/>
  <c r="I82" i="4"/>
  <c r="G82" i="4" s="1"/>
  <c r="I81" i="4"/>
  <c r="G81" i="4" s="1"/>
  <c r="I80" i="4"/>
  <c r="G80" i="4" s="1"/>
  <c r="I79" i="4"/>
  <c r="G79" i="4" s="1"/>
  <c r="I78" i="4"/>
  <c r="G78" i="4" s="1"/>
  <c r="I77" i="4"/>
  <c r="G77" i="4" s="1"/>
  <c r="I73" i="4"/>
  <c r="G73" i="4" s="1"/>
  <c r="I70" i="4"/>
  <c r="G70" i="4" s="1"/>
  <c r="I65" i="4"/>
  <c r="G65" i="4" s="1"/>
  <c r="I61" i="4"/>
  <c r="G61" i="4" s="1"/>
  <c r="I57" i="4"/>
  <c r="G57" i="4" s="1"/>
  <c r="I49" i="4"/>
  <c r="G49" i="4" s="1"/>
  <c r="I38" i="4"/>
  <c r="G38" i="4" s="1"/>
  <c r="I34" i="4"/>
  <c r="G34" i="4" s="1"/>
  <c r="I32" i="4"/>
  <c r="G32" i="4" s="1"/>
  <c r="I33" i="4"/>
  <c r="G33" i="4" s="1"/>
  <c r="AC3" i="8"/>
  <c r="F35" i="4"/>
  <c r="I52" i="4"/>
  <c r="G52" i="4" s="1"/>
  <c r="DN6" i="7"/>
  <c r="F3" i="8"/>
  <c r="AO3" i="8"/>
  <c r="F39" i="4"/>
  <c r="I40" i="4"/>
  <c r="G40" i="4" s="1"/>
  <c r="I42" i="4"/>
  <c r="G42" i="4" s="1"/>
  <c r="BA3" i="8"/>
  <c r="F43" i="4"/>
  <c r="I44" i="4"/>
  <c r="G44" i="4" s="1"/>
  <c r="BG3" i="8"/>
  <c r="F45" i="4"/>
  <c r="I46" i="4"/>
  <c r="G46" i="4" s="1"/>
  <c r="BV3" i="8"/>
  <c r="F50" i="4"/>
  <c r="I54" i="4"/>
  <c r="G54" i="4" s="1"/>
  <c r="CT3" i="8"/>
  <c r="F58" i="4"/>
  <c r="DO3" i="8"/>
  <c r="F65" i="4"/>
  <c r="M3" i="8"/>
  <c r="DU6" i="7"/>
  <c r="F24" i="4"/>
  <c r="K31" i="4"/>
  <c r="F34" i="4"/>
  <c r="I35" i="4"/>
  <c r="G35" i="4" s="1"/>
  <c r="F47" i="4"/>
  <c r="M47" i="4"/>
  <c r="K47" i="4" s="1"/>
  <c r="BN3" i="8" s="1"/>
  <c r="I48" i="4"/>
  <c r="G48" i="4" s="1"/>
  <c r="F53" i="4"/>
  <c r="M53" i="4"/>
  <c r="K53" i="4" s="1"/>
  <c r="CF3" i="8" s="1"/>
  <c r="F55" i="4"/>
  <c r="M55" i="4"/>
  <c r="K55" i="4" s="1"/>
  <c r="CL3" i="8" s="1"/>
  <c r="I56" i="4"/>
  <c r="G56" i="4" s="1"/>
  <c r="F22" i="4"/>
  <c r="H24" i="4"/>
  <c r="F36" i="4"/>
  <c r="F38" i="4"/>
  <c r="AR3" i="8"/>
  <c r="F40" i="4"/>
  <c r="I41" i="4"/>
  <c r="G41" i="4" s="1"/>
  <c r="AX3" i="8"/>
  <c r="F42" i="4"/>
  <c r="I43" i="4"/>
  <c r="G43" i="4" s="1"/>
  <c r="BD3" i="8"/>
  <c r="F44" i="4"/>
  <c r="I45" i="4"/>
  <c r="G45" i="4" s="1"/>
  <c r="BJ3" i="8"/>
  <c r="F46" i="4"/>
  <c r="CH3" i="8"/>
  <c r="F54" i="4"/>
  <c r="I58" i="4"/>
  <c r="G58" i="4" s="1"/>
  <c r="I64" i="4"/>
  <c r="G64" i="4" s="1"/>
  <c r="EA3" i="8"/>
  <c r="F69" i="4"/>
  <c r="O3" i="8"/>
  <c r="DW6" i="7"/>
  <c r="Q3" i="8"/>
  <c r="DY6" i="7"/>
  <c r="S3" i="8"/>
  <c r="EA6" i="7"/>
  <c r="U3" i="8"/>
  <c r="EC6" i="7"/>
  <c r="W3" i="8"/>
  <c r="EE6" i="7"/>
  <c r="H74" i="4"/>
  <c r="F70" i="4"/>
  <c r="ED3" i="8"/>
  <c r="EM3" i="8"/>
  <c r="F73" i="4"/>
  <c r="F74" i="4"/>
  <c r="EP3" i="8"/>
  <c r="EY3" i="8"/>
  <c r="F77" i="4"/>
  <c r="FB3" i="8"/>
  <c r="F78" i="4"/>
  <c r="FE3" i="8"/>
  <c r="F79" i="4"/>
  <c r="FH3" i="8"/>
  <c r="F80" i="4"/>
  <c r="FK3" i="8"/>
  <c r="F81" i="4"/>
  <c r="FN3" i="8"/>
  <c r="F82" i="4"/>
  <c r="FQ3" i="8"/>
  <c r="F83" i="4"/>
  <c r="FT3" i="8"/>
  <c r="F84" i="4"/>
  <c r="FW3" i="8"/>
  <c r="F85" i="4"/>
  <c r="FZ3" i="8"/>
  <c r="F86" i="4"/>
  <c r="GC3" i="8"/>
  <c r="F87" i="4"/>
  <c r="GF3" i="8"/>
  <c r="F88" i="4"/>
  <c r="GI3" i="8"/>
  <c r="F89" i="4"/>
  <c r="GL3" i="8"/>
  <c r="F90" i="4"/>
  <c r="GO3" i="8"/>
  <c r="F91" i="4"/>
  <c r="GR3" i="8"/>
  <c r="F92" i="4"/>
  <c r="F31" i="4"/>
  <c r="M67" i="4"/>
  <c r="K67" i="4" s="1"/>
  <c r="DV3" i="8" s="1"/>
  <c r="F72" i="4"/>
  <c r="M74" i="4"/>
  <c r="K74" i="4" s="1"/>
  <c r="EQ3" i="8" s="1"/>
  <c r="F76" i="4"/>
  <c r="I55" i="4" l="1"/>
  <c r="G55" i="4" s="1"/>
  <c r="I60" i="4"/>
  <c r="G60" i="4" s="1"/>
  <c r="I39" i="4"/>
  <c r="G39" i="4" s="1"/>
  <c r="I67" i="4"/>
  <c r="G67" i="4" s="1"/>
  <c r="I68" i="4"/>
  <c r="G68" i="4" s="1"/>
  <c r="I50" i="4"/>
  <c r="G50" i="4" s="1"/>
  <c r="I74" i="4"/>
  <c r="G74" i="4" s="1"/>
  <c r="P3" i="8"/>
  <c r="DX6" i="7"/>
  <c r="I47" i="4"/>
  <c r="G47" i="4" s="1"/>
  <c r="K3" i="8"/>
  <c r="G3" i="8"/>
  <c r="DS6" i="7"/>
  <c r="DO6" i="7"/>
  <c r="ED6" i="7"/>
  <c r="V3" i="8"/>
  <c r="DZ6" i="7"/>
  <c r="R3" i="8"/>
  <c r="I53" i="4"/>
  <c r="G53" i="4" s="1"/>
  <c r="H3" i="8"/>
  <c r="DP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Carolina Gomes Ribeiro</author>
  </authors>
  <commentList>
    <comment ref="M7" authorId="0" shapeId="0" xr:uid="{00000000-0006-0000-0000-000001000000}">
      <text>
        <r>
          <rPr>
            <sz val="11"/>
            <color rgb="FF000000"/>
            <rFont val="Calibri"/>
            <family val="2"/>
          </rPr>
          <t>======
ID#AAAAexEGWM0
    (2022-08-24 17:09:48)
Ano civil anterior, utilizado como referência paras as informações declaradas
 -DCP</t>
        </r>
      </text>
    </comment>
    <comment ref="N28" authorId="1" shapeId="0" xr:uid="{00000000-0006-0000-0000-000002000000}">
      <text>
        <r>
          <rPr>
            <b/>
            <sz val="9"/>
            <color indexed="81"/>
            <rFont val="Segoe UI"/>
            <family val="2"/>
          </rPr>
          <t>Carolina Gomes Ribeiro: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T36" authorId="0" shapeId="0" xr:uid="{00000000-0006-0000-0100-000001000000}">
      <text>
        <r>
          <rPr>
            <sz val="11"/>
            <color rgb="FF000000"/>
            <rFont val="Calibri"/>
            <family val="2"/>
          </rPr>
          <t>======
ID#AAAAexEGWMo
    (2022-08-24 17:09:48)
Marcar "x" se o endereço de correspondência for igual ao do Empreendedor</t>
        </r>
      </text>
    </comment>
    <comment ref="AA36" authorId="0" shapeId="0" xr:uid="{00000000-0006-0000-0100-000002000000}">
      <text>
        <r>
          <rPr>
            <sz val="11"/>
            <color rgb="FF000000"/>
            <rFont val="Calibri"/>
            <family val="2"/>
          </rPr>
          <t>======
ID#AAAAexEGWNg
    (2022-08-24 17:09:48)
Marcar "x" se o endereço de correspondência for igual ao do Empreendimento</t>
        </r>
      </text>
    </comment>
    <comment ref="J44" authorId="0" shapeId="0" xr:uid="{00000000-0006-0000-0100-000003000000}">
      <text>
        <r>
          <rPr>
            <sz val="11"/>
            <color rgb="FF000000"/>
            <rFont val="Calibri"/>
            <family val="2"/>
          </rPr>
          <t>======
ID#AAAAexEGWNU
    (2022-08-24 17:09:48)
Usar somente vírgula como separador entre os graus e os décimos</t>
        </r>
      </text>
    </comment>
    <comment ref="S44" authorId="0" shapeId="0" xr:uid="{00000000-0006-0000-0100-000004000000}">
      <text>
        <r>
          <rPr>
            <sz val="11"/>
            <color rgb="FF000000"/>
            <rFont val="Calibri"/>
            <family val="2"/>
          </rPr>
          <t>======
ID#AAAAexEGWMI
    (2022-08-24 17:09:48)
Usar somente vírgula como separador entre os graus e os décimos</t>
        </r>
      </text>
    </comment>
    <comment ref="G57" authorId="0" shapeId="0" xr:uid="{00000000-0006-0000-0100-000005000000}">
      <text>
        <r>
          <rPr>
            <sz val="11"/>
            <color rgb="FF000000"/>
            <rFont val="Calibri"/>
            <family val="2"/>
          </rPr>
          <t>======
ID#AAAAexEGWNo
    (2022-08-24 17:09:48)
Para empreendimentos com Licenciamento vigente segundo classes da DN 74/2004</t>
        </r>
      </text>
    </comment>
    <comment ref="G59" authorId="0" shapeId="0" xr:uid="{00000000-0006-0000-0100-000006000000}">
      <text>
        <r>
          <rPr>
            <sz val="11"/>
            <color rgb="FF000000"/>
            <rFont val="Calibri"/>
            <family val="2"/>
          </rPr>
          <t>======
ID#AAAAexEGWM4
    (2022-08-24 17:09:48)
Para empreendimentos com Licenciamento vigente segundo classes da DN 217/2017</t>
        </r>
      </text>
    </comment>
    <comment ref="C61" authorId="0" shapeId="0" xr:uid="{00000000-0006-0000-0100-000007000000}">
      <text>
        <r>
          <rPr>
            <sz val="11"/>
            <color rgb="FF000000"/>
            <rFont val="Calibri"/>
            <family val="2"/>
          </rPr>
          <t>======
ID#AAAAexEGWMY
    (2022-08-24 17:09:48)
Classe 1 e 2 estão isentos de entrega das DCPs</t>
        </r>
      </text>
    </comment>
    <comment ref="R63" authorId="0" shapeId="0" xr:uid="{00000000-0006-0000-0100-000008000000}">
      <text>
        <r>
          <rPr>
            <sz val="11"/>
            <color rgb="FF000000"/>
            <rFont val="Calibri"/>
            <family val="2"/>
          </rPr>
          <t>======
ID#AAAAexEGWMs
    (2022-08-24 17:09:48)
Considerar somente os dias trabalhados com lançamento direto ou indireto de efluentes.</t>
        </r>
      </text>
    </comment>
    <comment ref="C65" authorId="0" shapeId="0" xr:uid="{00000000-0006-0000-0100-000009000000}">
      <text>
        <r>
          <rPr>
            <sz val="11"/>
            <color rgb="FF000000"/>
            <rFont val="Calibri"/>
            <family val="2"/>
          </rPr>
          <t>======
ID#AAAAexEGWNI
    (2022-08-24 17:09:48)
Antigo DNPM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7" authorId="0" shapeId="0" xr:uid="{00000000-0006-0000-0200-000001000000}">
      <text>
        <r>
          <rPr>
            <sz val="11"/>
            <color rgb="FF000000"/>
            <rFont val="Calibri"/>
            <family val="2"/>
          </rPr>
          <t>======
ID#AAAAexEGWMU
    (2022-08-24 17:09:48)
CH - Circunscrição Hidrográfica 
(nova nomenclatura para UPGRH)</t>
        </r>
      </text>
    </comment>
    <comment ref="P71" authorId="0" shapeId="0" xr:uid="{00000000-0006-0000-0200-000002000000}">
      <text>
        <r>
          <rPr>
            <sz val="11"/>
            <color rgb="FF000000"/>
            <rFont val="Calibri"/>
            <family val="2"/>
          </rPr>
          <t>======
ID#AAAAexEGWMw
    (2022-08-24 17:09:48)
Campo obrigatório no caso de coordenadas em UTM
 -Djeanne Campos Leão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1" authorId="0" shapeId="0" xr:uid="{00000000-0006-0000-0300-000001000000}">
      <text>
        <r>
          <rPr>
            <sz val="11"/>
            <color rgb="FF000000"/>
            <rFont val="Calibri"/>
            <family val="2"/>
          </rPr>
          <t>======
ID#AAAAexEGWNY
    (2022-08-24 17:09:48)
O parâmetro faz parte das condicionantes da licença ambiental?
 -DCP</t>
        </r>
      </text>
    </comment>
    <comment ref="N21" authorId="0" shapeId="0" xr:uid="{00000000-0006-0000-0300-000002000000}">
      <text>
        <r>
          <rPr>
            <sz val="11"/>
            <color rgb="FF000000"/>
            <rFont val="Calibri"/>
            <family val="2"/>
          </rPr>
          <t>======
ID#AAAAexEGWMc
    (2022-08-24 17:09:48)
Inserir sinal de &lt; ou &gt; conforme instrução 6
 -DCP</t>
        </r>
      </text>
    </comment>
    <comment ref="E30" authorId="0" shapeId="0" xr:uid="{00000000-0006-0000-0300-000003000000}">
      <text>
        <r>
          <rPr>
            <sz val="11"/>
            <color rgb="FF000000"/>
            <rFont val="Calibri"/>
            <family val="2"/>
          </rPr>
          <t>======
ID#AAAAexEGWM8
    (2022-08-24 17:09:48)
O parâmetro faz parte das condicionantes da licença ambiental?
 -DCP</t>
        </r>
      </text>
    </comment>
    <comment ref="N30" authorId="0" shapeId="0" xr:uid="{00000000-0006-0000-0300-000004000000}">
      <text>
        <r>
          <rPr>
            <sz val="11"/>
            <color rgb="FF000000"/>
            <rFont val="Calibri"/>
            <family val="2"/>
          </rPr>
          <t>======
ID#AAAAexEGWMg
    (2022-08-24 17:09:48)
colocar somente o sinal se for &lt;
 -DCP</t>
        </r>
      </text>
    </comment>
    <comment ref="P30" authorId="0" shapeId="0" xr:uid="{00000000-0006-0000-0300-000005000000}">
      <text>
        <r>
          <rPr>
            <sz val="11"/>
            <color rgb="FF000000"/>
            <rFont val="Calibri"/>
            <family val="2"/>
          </rPr>
          <t>======
ID#AAAAexEGWMM
    (2022-08-24 17:09:48)
colocar somente o sinal se for &lt;
 -DCP</t>
        </r>
      </text>
    </comment>
    <comment ref="R30" authorId="0" shapeId="0" xr:uid="{00000000-0006-0000-0300-000006000000}">
      <text>
        <r>
          <rPr>
            <sz val="11"/>
            <color rgb="FF000000"/>
            <rFont val="Calibri"/>
            <family val="2"/>
          </rPr>
          <t>======
ID#AAAAexEGWNk
    (2022-08-24 17:09:48)
colocar somente o sinal se for &lt;
 -DCP</t>
        </r>
      </text>
    </comment>
    <comment ref="T30" authorId="0" shapeId="0" xr:uid="{00000000-0006-0000-0300-000007000000}">
      <text>
        <r>
          <rPr>
            <sz val="11"/>
            <color rgb="FF000000"/>
            <rFont val="Calibri"/>
            <family val="2"/>
          </rPr>
          <t>======
ID#AAAAexEGWNs
    (2022-08-24 17:09:48)
colocar somente o sinal se for &lt;
 -DCP</t>
        </r>
      </text>
    </comment>
    <comment ref="V30" authorId="0" shapeId="0" xr:uid="{00000000-0006-0000-0300-000008000000}">
      <text>
        <r>
          <rPr>
            <sz val="11"/>
            <color rgb="FF000000"/>
            <rFont val="Calibri"/>
            <family val="2"/>
          </rPr>
          <t>======
ID#AAAAexEGWNM
    (2022-08-24 17:09:48)
colocar somente o sinal se for &lt;
 -DCP</t>
        </r>
      </text>
    </comment>
    <comment ref="X30" authorId="0" shapeId="0" xr:uid="{00000000-0006-0000-0300-000009000000}">
      <text>
        <r>
          <rPr>
            <sz val="11"/>
            <color rgb="FF000000"/>
            <rFont val="Calibri"/>
            <family val="2"/>
          </rPr>
          <t>======
ID#AAAAexEGWMk
    (2022-08-24 17:09:48)
colocar somente o sinal se for &lt;
 -DCP</t>
        </r>
      </text>
    </comment>
    <comment ref="Z30" authorId="0" shapeId="0" xr:uid="{00000000-0006-0000-0300-00000A000000}">
      <text>
        <r>
          <rPr>
            <sz val="11"/>
            <color rgb="FF000000"/>
            <rFont val="Calibri"/>
            <family val="2"/>
          </rPr>
          <t>======
ID#AAAAexEGWMA
    (2022-08-24 17:09:48)
colocar somente o sinal se for &lt;
 -DCP</t>
        </r>
      </text>
    </comment>
    <comment ref="AB30" authorId="0" shapeId="0" xr:uid="{00000000-0006-0000-0300-00000B000000}">
      <text>
        <r>
          <rPr>
            <sz val="11"/>
            <color rgb="FF000000"/>
            <rFont val="Calibri"/>
            <family val="2"/>
          </rPr>
          <t>======
ID#AAAAexEGWMQ
    (2022-08-24 17:09:48)
colocar somente o sinal se for &lt;
 -DCP</t>
        </r>
      </text>
    </comment>
    <comment ref="AD30" authorId="0" shapeId="0" xr:uid="{00000000-0006-0000-0300-00000C000000}">
      <text>
        <r>
          <rPr>
            <sz val="11"/>
            <color rgb="FF000000"/>
            <rFont val="Calibri"/>
            <family val="2"/>
          </rPr>
          <t>======
ID#AAAAexEGWME
    (2022-08-24 17:09:48)
colocar somente o sinal se for &lt;
 -DCP</t>
        </r>
      </text>
    </comment>
    <comment ref="AF30" authorId="0" shapeId="0" xr:uid="{00000000-0006-0000-0300-00000D000000}">
      <text>
        <r>
          <rPr>
            <sz val="11"/>
            <color rgb="FF000000"/>
            <rFont val="Calibri"/>
            <family val="2"/>
          </rPr>
          <t>======
ID#AAAAexEGWNQ
    (2022-08-24 17:09:48)
colocar somente o sinal se for &lt;
 -DCP</t>
        </r>
      </text>
    </comment>
    <comment ref="AH30" authorId="0" shapeId="0" xr:uid="{00000000-0006-0000-0300-00000E000000}">
      <text>
        <r>
          <rPr>
            <sz val="11"/>
            <color rgb="FF000000"/>
            <rFont val="Calibri"/>
            <family val="2"/>
          </rPr>
          <t>======
ID#AAAAexEGWNA
    (2022-08-24 17:09:48)
colocar somente o sinal se for &lt;
 -DCP</t>
        </r>
      </text>
    </comment>
    <comment ref="AJ30" authorId="0" shapeId="0" xr:uid="{00000000-0006-0000-0300-00000F000000}">
      <text>
        <r>
          <rPr>
            <sz val="11"/>
            <color rgb="FF000000"/>
            <rFont val="Calibri"/>
            <family val="2"/>
          </rPr>
          <t>======
ID#AAAAexEGWNc
    (2022-08-24 17:09:48)
colocar somente o sinal se for &lt;
 -DCP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8" authorId="0" shapeId="0" xr:uid="{00000000-0006-0000-0400-000001000000}">
      <text>
        <r>
          <rPr>
            <sz val="11"/>
            <color rgb="FF000000"/>
            <rFont val="Calibri"/>
            <family val="2"/>
          </rPr>
          <t>======
ID#AAAAexEGWNE
    (2022-08-24 17:09:48)
O parâmetro faz parte das condicionantes da licença ambiental?
 -DCP</t>
        </r>
      </text>
    </comment>
  </commentList>
</comments>
</file>

<file path=xl/sharedStrings.xml><?xml version="1.0" encoding="utf-8"?>
<sst xmlns="http://schemas.openxmlformats.org/spreadsheetml/2006/main" count="6274" uniqueCount="2325">
  <si>
    <t>DECLARAÇÃO DE CARGA POLUIDORA - DCP</t>
  </si>
  <si>
    <t>Ano de elaboração da declaração:</t>
  </si>
  <si>
    <t>Ano base da declaração:</t>
  </si>
  <si>
    <t>Nº Protocolo DCP</t>
  </si>
  <si>
    <t xml:space="preserve">Não preencher </t>
  </si>
  <si>
    <t>Nº Protocolo SIAM</t>
  </si>
  <si>
    <t>Nome do Empreendimento</t>
  </si>
  <si>
    <t>CNPJ:</t>
  </si>
  <si>
    <t>Nº Processo COPAM:</t>
  </si>
  <si>
    <t>Ponto de lançamento:</t>
  </si>
  <si>
    <r>
      <t xml:space="preserve">Caso o empreendimento já tenha realizado declarações no Sisemanet em anos anteriores, informar ano e nº do protocolo da última declaração no campo abaixo:                            </t>
    </r>
    <r>
      <rPr>
        <sz val="11"/>
        <color rgb="FFFFFFFF"/>
        <rFont val="Calibri"/>
        <family val="2"/>
      </rPr>
      <t xml:space="preserve">  .</t>
    </r>
  </si>
  <si>
    <t>}</t>
  </si>
  <si>
    <t>Protocolo anterior:</t>
  </si>
  <si>
    <t>Responsável pelo preenchimento da DCP</t>
  </si>
  <si>
    <t>Vínculo - Empresa/Cargo</t>
  </si>
  <si>
    <t>Telefone:</t>
  </si>
  <si>
    <t>E-mail:</t>
  </si>
  <si>
    <t>N° de registro no Conselho da Categoria Profissional</t>
  </si>
  <si>
    <t xml:space="preserve">Número da Anotação de Responsabilidade Técnica (ART): </t>
  </si>
  <si>
    <t>INSTRUÇÕES PARA PREENCHIMENTO E ENVIO DA DECLARAÇÃO</t>
  </si>
  <si>
    <r>
      <t xml:space="preserve">1 - A declaração anual de carga poluidora deverá ser preenchida neste formulário eletrônico e enviada até o dia 31 de março  via </t>
    </r>
    <r>
      <rPr>
        <b/>
        <sz val="10"/>
        <color rgb="FF000000"/>
        <rFont val="Calibri"/>
        <family val="2"/>
      </rPr>
      <t>Sistema de Informações do Estado – SEI .</t>
    </r>
    <r>
      <rPr>
        <sz val="10"/>
        <color rgb="FF000000"/>
        <rFont val="Calibri"/>
        <family val="2"/>
      </rPr>
      <t xml:space="preserve"> O processo de recebimento de declaração de carga poluidora será instruído e conduzido inteiramente via SEI. Para dar início ao processo e incluir documentos, o empreendedor deverá proceder o cadastro de usuário externo e o peticionamento eletrônico, segundo manual disponível no site:  </t>
    </r>
  </si>
  <si>
    <t>http://igam.mg.gov.br/declaracaodecargapoluidora</t>
  </si>
  <si>
    <r>
      <t xml:space="preserve">2 -O empreendimento deverá preencher uma declaração (planilha) </t>
    </r>
    <r>
      <rPr>
        <b/>
        <u/>
        <sz val="10"/>
        <color rgb="FF000000"/>
        <rFont val="Calibri"/>
        <family val="2"/>
      </rPr>
      <t>para cada ponto de lançamento final de efluente</t>
    </r>
    <r>
      <rPr>
        <sz val="10"/>
        <color rgb="FF000000"/>
        <rFont val="Calibri"/>
        <family val="2"/>
      </rPr>
      <t>.</t>
    </r>
  </si>
  <si>
    <t>3 - Cada processo de peticionamento corresponderá aos vários pontos de lançamento de um empreendimento. Ao realizar o peticionamento o empreendedor receberá o número de protocolo automaticamente, devendo do guardá-lo para comprovações posteriores caso seja solicitado.</t>
  </si>
  <si>
    <t>ATENÇÃO:</t>
  </si>
  <si>
    <r>
      <t xml:space="preserve">As informações prestadas na declaração são de responsabilidade do empreendedor e passíveis de confirmação por meio de fiscalização. Os relatórios que fundamentam a Declaração de Carga Poluidora deverão ser mantidos em arquivo no empreendimento ou atividade, bem como uma cópia impressa da declaração anual subscrita pelo administrador principal e pelo responsável legalmente habilitado, acompanhada da respectiva Anotação de Responsabilidade Técnica, os quais deverão ficar à disposição das autoridades de fiscalização ambiental.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Calibri"/>
        <family val="2"/>
      </rPr>
      <t xml:space="preserve">Todas as informações declaradas são passíveis de publicação. Caso o empreendedor possua alguma informação sigilosa declarada que não possa ser divulgada, favor informar na aba de "Observações". </t>
    </r>
    <r>
      <rPr>
        <b/>
        <sz val="10"/>
        <color rgb="FFFF0000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Decreto nº 47.383, de 25 de junho de 2018: Prestar informação falsa ou adulterar dado técnico solicitado pelo COPAM ou SEMAD e suas entidades vinculadas, independentemente de dolo, constitui infração GRAVÍSSIMA sob pena de MULTA.</t>
    </r>
  </si>
  <si>
    <t>Gerência de Regulação de Usos de Recursos Hídricos - GERUR</t>
  </si>
  <si>
    <t>Dúvidas ou sugestões :</t>
  </si>
  <si>
    <t xml:space="preserve">E-mail: dcp@meioambiente.mg.gov.br </t>
  </si>
  <si>
    <t>Sistema Estadual de Meio Ambiente e Recursos Hídricos - SISEMA</t>
  </si>
  <si>
    <t>A-01-01-5</t>
  </si>
  <si>
    <t>A-01-03-1</t>
  </si>
  <si>
    <t>A-02-01-1</t>
  </si>
  <si>
    <t>A-02-03-8</t>
  </si>
  <si>
    <t>A-02-06-2</t>
  </si>
  <si>
    <t>A-02-07-0</t>
  </si>
  <si>
    <t>A-02-09-7</t>
  </si>
  <si>
    <t>A-02-10-0</t>
  </si>
  <si>
    <t>A-03-01-8</t>
  </si>
  <si>
    <t>A-03-01-9</t>
  </si>
  <si>
    <t>A-03-02-6</t>
  </si>
  <si>
    <t>A-04-01-4</t>
  </si>
  <si>
    <t>A-05-01-0</t>
  </si>
  <si>
    <t>A-05-02-0</t>
  </si>
  <si>
    <t>A-05-03-7</t>
  </si>
  <si>
    <t>A-05-04-5</t>
  </si>
  <si>
    <t>A-05-04-6</t>
  </si>
  <si>
    <t>A-05-04-7</t>
  </si>
  <si>
    <t>A-05-05-3</t>
  </si>
  <si>
    <t>A-05-06-2</t>
  </si>
  <si>
    <t>A-05-08-4</t>
  </si>
  <si>
    <t>A-05-09-5</t>
  </si>
  <si>
    <t>A-06-01-1</t>
  </si>
  <si>
    <t>A-06-05-1</t>
  </si>
  <si>
    <t>A-06-06-1</t>
  </si>
  <si>
    <t>A-07-01-1</t>
  </si>
  <si>
    <t>A-01-02-3</t>
  </si>
  <si>
    <t>A-01-04-1</t>
  </si>
  <si>
    <t>A-02-02-1</t>
  </si>
  <si>
    <t>A-02-04-6</t>
  </si>
  <si>
    <t>A-02-05-4</t>
  </si>
  <si>
    <t xml:space="preserve">A-02-06-3 </t>
  </si>
  <si>
    <t>A-02-08-9</t>
  </si>
  <si>
    <t xml:space="preserve">A-03-01-9 </t>
  </si>
  <si>
    <t xml:space="preserve">A-05-01-0 </t>
  </si>
  <si>
    <t>A-05-02-9</t>
  </si>
  <si>
    <t xml:space="preserve">A-06-02-1 </t>
  </si>
  <si>
    <t xml:space="preserve">A-06-03-1 </t>
  </si>
  <si>
    <t>A-06-04-1</t>
  </si>
  <si>
    <t>A-07-01-2</t>
  </si>
  <si>
    <t>A-07-01-3</t>
  </si>
  <si>
    <t>A-07-01-4</t>
  </si>
  <si>
    <t>TELA 1 - IDENTIFICAÇÃO DO EMPREENDIMENTO:</t>
  </si>
  <si>
    <t xml:space="preserve"> Lavra a céu aberto com tratamento a úmido – minerais metálicos, exceto minério de ferro.</t>
  </si>
  <si>
    <t>1.1 Empreendedor</t>
  </si>
  <si>
    <t>Código DN 74/2004</t>
  </si>
  <si>
    <t>Descrição da Atividade:</t>
  </si>
  <si>
    <t>Código DN 217/2017</t>
  </si>
  <si>
    <t>Lavra subterrânea sem tratamento ou com tratamento a seco (pegmatitos e gemas).</t>
  </si>
  <si>
    <t>Lavra subterrânea pegmatitos e gemas</t>
  </si>
  <si>
    <t>CNPJ/CPF:</t>
  </si>
  <si>
    <t>Lavra subterrânea com tratamento a úmido (pegmatitos e gemas).</t>
  </si>
  <si>
    <t>Lavra subterrânea exceto pegmatitos e gemas</t>
  </si>
  <si>
    <t>Lavra subterrânea sem tratamento ou com tratamento a seco, exceto pegmatitos e gemas.</t>
  </si>
  <si>
    <t>Lavra a céu aberto - Minerais metálicos, exceto minério de ferro</t>
  </si>
  <si>
    <t>Endereço:</t>
  </si>
  <si>
    <t>Nº:</t>
  </si>
  <si>
    <t>Lavra subterrânea com tratamento a úmido exceto pegmatitos e gemas.</t>
  </si>
  <si>
    <t>Lavra a céu aberto - Minério de ferro</t>
  </si>
  <si>
    <t>Lavra a céu aberto sem tratamento ou com tratamento a seco - minerais  metálicos, exceto minério de ferro.</t>
  </si>
  <si>
    <t>Lavra a céu aberto - Rochas ornamentais e de revestimento</t>
  </si>
  <si>
    <t>Complemento:</t>
  </si>
  <si>
    <t>Bairro:</t>
  </si>
  <si>
    <t>Lavra a céu aberto - Minerais não metálicos, exceto rochas ornamentais e de revestimento</t>
  </si>
  <si>
    <t>Lavra a céu aberto sem tratamento ou com tratamento a seco – minério de Ferro.</t>
  </si>
  <si>
    <t>Extração de rocha para produção de britas</t>
  </si>
  <si>
    <t>Caixa Postal:</t>
  </si>
  <si>
    <t>CEP:</t>
  </si>
  <si>
    <t>Município:</t>
  </si>
  <si>
    <t>Selecionar</t>
  </si>
  <si>
    <t>UF:</t>
  </si>
  <si>
    <t>Lavra a céu aberto com tratamento a úmido – minério de Ferro</t>
  </si>
  <si>
    <t>Lavra em aluvião, exceto areia e cascalho</t>
  </si>
  <si>
    <t>Lavra a céu aberto ou subterrânea em áreas cársticas com ou sem tratamento.</t>
  </si>
  <si>
    <t>Extração de areia e cascalho para utilização imediata na construção civil</t>
  </si>
  <si>
    <t>Lavra a céu aberto com ou sem tratamento - rochas ornamentais e de revestimento.</t>
  </si>
  <si>
    <t>Extração de cascalho, rocha para produção de britas, areia fora da calha dos cursos d’água e demais coleções hídricas, para aplicação exclusivamente em obras viárias, inclusive as executadas por entidades da Administração Pública Direta e Indireta Municipal, Estadual e Federal.</t>
  </si>
  <si>
    <t>Lavra a céu aberto com ou sem tratamento - rochas ornamentais e de revestimento (ardósias).</t>
  </si>
  <si>
    <t>Extração de argila usada na fabricação de cerâmica vermelha</t>
  </si>
  <si>
    <t xml:space="preserve">Informação do Empreendimento igual a do Empreendedor?   </t>
  </si>
  <si>
    <t>Sim</t>
  </si>
  <si>
    <t>Não</t>
  </si>
  <si>
    <t>Lavra a céu aberto sem tratamento ou com tratamento a seco – minerais não metálicos, exceto em áreas cársticas ou rochas ornamentais e de revestimento.</t>
  </si>
  <si>
    <t>Extração de água mineral ou potável de mesa</t>
  </si>
  <si>
    <t>Lavra a céu aberto com tratamento a úmido – minerais não metálicos, exceto em áreas cársticas ou rochas ornamentais e de revestimento.</t>
  </si>
  <si>
    <t>Unidade de Tratamento de Minerais - UTM, com tratamento a seco</t>
  </si>
  <si>
    <t>1.2 Empreendimento/Razão Social:</t>
  </si>
  <si>
    <t>Extração de rocha para produção de britas com ou sem tratamento.</t>
  </si>
  <si>
    <t>Unidade de Tratamento de Minerais - UTM, com tratamento a úmido </t>
  </si>
  <si>
    <t>Lavra em aluvião, exceto areia e cascalho.</t>
  </si>
  <si>
    <t>Barragem de contenção de resíduos ou rejeitos da mineração</t>
  </si>
  <si>
    <t>Extração de areia e cascalho para utilização imediata na construção civil.</t>
  </si>
  <si>
    <t>Pilhas de rejeito/estéril</t>
  </si>
  <si>
    <t>Extração de cascalho, rocha para produção de britas, areia fora da calha dos cursos d’água e demais coleções hídricas, com ou sem tratamento, para aplicação exclusivamente nas obras rodoviárias executadas por entidades da Administração Pública Direta e Indireta Estadual e Federal.</t>
  </si>
  <si>
    <t>Pilha de rejeito/estéril de rochas ornamentais e de revestimento</t>
  </si>
  <si>
    <t>Responsável legal</t>
  </si>
  <si>
    <t>Extração de argila usada na fabricação de cerâmica vermelha.</t>
  </si>
  <si>
    <t>Pilhas de rejeito/estéril - Minério de ferro</t>
  </si>
  <si>
    <t>Extração de água mineral ou potável de mesa.</t>
  </si>
  <si>
    <t>Estrada para transporte de minério/estéril externa aos limites de empreendimentos minerários</t>
  </si>
  <si>
    <t>Endereço</t>
  </si>
  <si>
    <t>Unidade de tratamento de minerais – UTM.</t>
  </si>
  <si>
    <t>Disposição de estéril ou de rejeito inerte e não inerte da mineração (classe II-A e II-B, segundo a NBR 10.004) em cava de mina, em caráter temporário ou definitivo, sem necessidade de construção de barramento para contenção</t>
  </si>
  <si>
    <t>Obras de infra-estrutura (pátios de resíduos e produtos e oficinas).</t>
  </si>
  <si>
    <t>Reaproveitamento de bens minerais metálicos dispostos em pilha de estéril ou rejeito</t>
  </si>
  <si>
    <t>Complemento</t>
  </si>
  <si>
    <t>LatGMS</t>
  </si>
  <si>
    <t>Barragem de contenção de rejeitos / resíduos.</t>
  </si>
  <si>
    <t>Reaproveitamento de bens minerais dispostos em barragem</t>
  </si>
  <si>
    <t>Pilhas de rejeito / estéril.</t>
  </si>
  <si>
    <t>Prospecção de gás natural ou de petróleo (levantamento geofísico) - sísmica</t>
  </si>
  <si>
    <t>MS</t>
  </si>
  <si>
    <t>Pilha de rejeito / estéril de rochas ornamentais e de revestimento.</t>
  </si>
  <si>
    <t>Perfuração de poços exploratórios em jazida de petróleo e gás natural</t>
  </si>
  <si>
    <t>Estradas para transporte de minério / estéril.</t>
  </si>
  <si>
    <t>Produção de petróleo e gás natural em jazida convencional</t>
  </si>
  <si>
    <t>LongGMS</t>
  </si>
  <si>
    <t xml:space="preserve">Prospecção de gás natural ou de petróleo (levantamento geofísico) - sísmica 2D, em área cárstica. </t>
  </si>
  <si>
    <t>Pesquisa mineral, com ou sem emprego de Guia de Utilização, com supressão de vegetação secundária nativa pertencente ao bioma Mata Atlântica em estágios médio e avançado de regeneração, exceto árvores isoladas</t>
  </si>
  <si>
    <t>Prospecção de gás natural ou de petróleo (levantamento geofísico) - sísmica 2D.</t>
  </si>
  <si>
    <t>B-01-01-5</t>
  </si>
  <si>
    <t>Britamento de pedras para construção</t>
  </si>
  <si>
    <t xml:space="preserve">Referência do local: </t>
  </si>
  <si>
    <t>Lat GD</t>
  </si>
  <si>
    <t>Prospecção de gás natural ou de petróleo (levantamento geofísico) - sísmica 3D, em área cárstica.</t>
  </si>
  <si>
    <t>B-01-02-3</t>
  </si>
  <si>
    <t>Fabricação de cal virgem</t>
  </si>
  <si>
    <t>Prospecção de gás natural ou de petróleo (levantamento geofísico) - sísmica 3D.</t>
  </si>
  <si>
    <t>B-01-03-1</t>
  </si>
  <si>
    <t>Fabricação de cerâmica vermelha (telhas, tijolos e outros artigos de barro cozido), inclusive com utilização de até 10% dos resíduos “pó de balão” ou “lama de alto-forno” à base seca, em substituição de percentual equivalente na carga de argila</t>
  </si>
  <si>
    <t>1.3 Endereço para Correspondência:</t>
  </si>
  <si>
    <t xml:space="preserve">Endereço igual ao </t>
  </si>
  <si>
    <t>Empreendedor</t>
  </si>
  <si>
    <t>ou</t>
  </si>
  <si>
    <t>Empreendimento</t>
  </si>
  <si>
    <t>LongGD</t>
  </si>
  <si>
    <t>Locação e perfuração de poços exploratórios de gás natural ou de petróleo, inclusive em área cárstica.</t>
  </si>
  <si>
    <t>B-01-04-1</t>
  </si>
  <si>
    <t>Fabricação de material cerâmico</t>
  </si>
  <si>
    <t>Produção de gás natural ou de petróleo, inclusive em área cárstica.</t>
  </si>
  <si>
    <t>B-01-05-8</t>
  </si>
  <si>
    <t>Fabricação de cimento</t>
  </si>
  <si>
    <r>
      <t xml:space="preserve">1.4 Coordenadas do Empreendimento: </t>
    </r>
    <r>
      <rPr>
        <sz val="10"/>
        <color rgb="FF000000"/>
        <rFont val="Calibri"/>
        <family val="2"/>
      </rPr>
      <t>(em formato LAT/LONG ou formato UTM ou ambos os formatos)</t>
    </r>
  </si>
  <si>
    <t>UTM</t>
  </si>
  <si>
    <t>Pesquisa Mineral com supressão de vegetação secundária nativa pertencente ao bioma Mata Atlântica em estágios Médio e Avançado de regeneração, quando não envolver o emprego de Guia de Utilização expedida pelo DNPM.</t>
  </si>
  <si>
    <t>B-01-07-4 </t>
  </si>
  <si>
    <t>Fabricação de peças, ornatos e estruturas de amianto</t>
  </si>
  <si>
    <t>Datum (Selecionar Opção da Lista):</t>
  </si>
  <si>
    <t>Lat</t>
  </si>
  <si>
    <t>Pesquisa Mineral de minerais metálicos com supressão de vegetação nativa secundária pertencente ao bioma Mata Atlântica em estágios Médio e Avançado de regeneração, quando envolver o emprego de Guia de Utilização expedida pelo DNPM.</t>
  </si>
  <si>
    <t>B-01-08-2</t>
  </si>
  <si>
    <t>Fabricação e elaboração de vidro e cristal, inclusive a partir de reciclagem  </t>
  </si>
  <si>
    <t>FORMATO</t>
  </si>
  <si>
    <t>Pesquisa Mineral de minerais com aplicação direta na construção civil (brita, cascalho, silte) e para rochas de revestimento (granito ornamental, ardósias, quartzito, mármores) com supressão de vegetação secundária nativa pertencente ao bioma Mata Atlântica em estágios Médio e Avançado de regeneração, quando envolver o emprego de Guia de Utilização expedida pelo DNPM.</t>
  </si>
  <si>
    <t>B-01-09-0 </t>
  </si>
  <si>
    <t>Aparelhamento, beneficiamento, preparação e transformação de minerais não metálicos, não instalados na área da planta de extração </t>
  </si>
  <si>
    <t>Lat/Long</t>
  </si>
  <si>
    <t>Latitude</t>
  </si>
  <si>
    <t>Longitude</t>
  </si>
  <si>
    <t>Pesquisa Mineral de minerais não metálicos com supressão de vegetação secundária nativa pertencente ao bioma Mata Atlântica em estágios Médio e Avançado de regeneração, quando envolver o emprego de Guia de Utilização expedida pelo DNPM.</t>
  </si>
  <si>
    <t>B-02-01-1</t>
  </si>
  <si>
    <t>Siderurgia e elaboração de produtos siderúrgicos com redução de minérios, inclusive ferro-gusa</t>
  </si>
  <si>
    <t>GMS</t>
  </si>
  <si>
    <t>Graus</t>
  </si>
  <si>
    <t>Seg.</t>
  </si>
  <si>
    <t>Min.</t>
  </si>
  <si>
    <t xml:space="preserve">FUSO </t>
  </si>
  <si>
    <t>UTM LONG</t>
  </si>
  <si>
    <t>UTM LAT</t>
  </si>
  <si>
    <t>Britamento de pedras para construção, inclusive mármore, ardósia, granito e outras pedras</t>
  </si>
  <si>
    <t>B-02-01-2</t>
  </si>
  <si>
    <t>Sinterização de minério de ferro e outros resíduos siderúrgicos</t>
  </si>
  <si>
    <t>Fabricação de cal virgem, hidratada ou extinta</t>
  </si>
  <si>
    <t>B-03-01-8</t>
  </si>
  <si>
    <t>Produção de aço ligado em qualquer forma, com ou sem redução de minérios, com fusão </t>
  </si>
  <si>
    <t>Graus Decimais</t>
  </si>
  <si>
    <t>22-51°</t>
  </si>
  <si>
    <t>Fabricação de telhas, tijolos e outros artigos de barro cozido, exclusive de cerâmica</t>
  </si>
  <si>
    <t>B-03-02-6</t>
  </si>
  <si>
    <t>Produção de tubos de ferro e aço e/ou de laminados e trefilados de qualquer tipo de aço, com tratamento químico superficial </t>
  </si>
  <si>
    <t>B-03-03-4</t>
  </si>
  <si>
    <t>Produção de tubos de ferro e aço e/ou de laminados e trefilados de qualquer tipo de aço, sem tratamento químico superficial</t>
  </si>
  <si>
    <t>B-03-04-2</t>
  </si>
  <si>
    <t>Produção de ligas metálicas (ferroligas), silício metálico e outras ligas a base de silício</t>
  </si>
  <si>
    <t>B-01-06-6</t>
  </si>
  <si>
    <t>Fabricação de peças, ornatos e estruturas de cimento ou de gesso</t>
  </si>
  <si>
    <t>B-03-07-7</t>
  </si>
  <si>
    <t>Produção de fundidos de ferro e aço, sem tratamento químico superficial, inclusive a partir de reciclagem</t>
  </si>
  <si>
    <t>23-45º</t>
  </si>
  <si>
    <t>B-01-07-4</t>
  </si>
  <si>
    <t>Fabricação de peças, ornatos e estruturas de amianto.</t>
  </si>
  <si>
    <t>B-03-08-5</t>
  </si>
  <si>
    <t>Produção de fundidos de ferro e aço, com tratamento químico superficial, inclusive a partir de reciclagem </t>
  </si>
  <si>
    <t>Fabricação e elaboração de vidro e cristal, inclusive a partir de reciclagem</t>
  </si>
  <si>
    <t>B-03-09-3</t>
  </si>
  <si>
    <t>Produção de forjados, arames e relaminados de aço</t>
  </si>
  <si>
    <t>B-01-09-0</t>
  </si>
  <si>
    <t>Aparelhamento, beneficiamento, preparação e transformação de minerais não metálicos, não associados à extração</t>
  </si>
  <si>
    <t>B-04-01-4</t>
  </si>
  <si>
    <t>Metalurgia dos metais não-ferrosos em formas primárias, inclusive metais preciosos</t>
  </si>
  <si>
    <t>1.5 Informações básicas - regularização ambiental e operação</t>
  </si>
  <si>
    <t xml:space="preserve">Siderurgia e elaboração de produtos siderúrgicos com redução de minérios, inclusive ferro-gusa </t>
  </si>
  <si>
    <t>B-04-02-2</t>
  </si>
  <si>
    <t>Produção de laminados de metais e de ligas de metais não-ferrosos e/ou relaminação de metais não-ferrosos, inclusive ligas</t>
  </si>
  <si>
    <t xml:space="preserve">B-03-01-8 </t>
  </si>
  <si>
    <t>Produção de aço ligado em qualquer forma, com ou sem redução de minérios, com fusão.</t>
  </si>
  <si>
    <t>B-04-04-9</t>
  </si>
  <si>
    <t>Produção de fundidos de metais não-ferrosos, inclusive ligas, com tratamento químico superficial e/ou galvanotécnico, inclusive a partir de reciclagem</t>
  </si>
  <si>
    <t>Tipo de licenciamento:</t>
  </si>
  <si>
    <t>Municipal</t>
  </si>
  <si>
    <t>Estadual</t>
  </si>
  <si>
    <t>Federal</t>
  </si>
  <si>
    <t>24-39º</t>
  </si>
  <si>
    <t>Produção de laminados e trefilados de qualquer tipo de aço, com tratamento químico superficial.</t>
  </si>
  <si>
    <t>B-04-05-7</t>
  </si>
  <si>
    <t>Produção de fundidos de metais não-ferrosos, inclusive ligas, sem tratamento químico superficial e/ou galvanotécnico, inclusive a partir de reciclagem </t>
  </si>
  <si>
    <t xml:space="preserve">Produção de laminados e trefilados de qualquer tipo de aço, sem tratamento químico superficial. </t>
  </si>
  <si>
    <t>B-04-06-5</t>
  </si>
  <si>
    <t>Produção de fios e arames de metais e de ligas de metais não-ferrosos, inclusive fios, cabos e condutores elétricos, com fusão, em todas as suas modalidades</t>
  </si>
  <si>
    <t>Nº Processo Administrativo:</t>
  </si>
  <si>
    <t xml:space="preserve">Produção de ligas metálicas (ferro ligas). </t>
  </si>
  <si>
    <t>B-04-07-3</t>
  </si>
  <si>
    <t>Produção de fios e arames de metais e de ligas de metais não-ferrosos, inclusive fios, cabos e condutores elétricos, sem fusão, em todas as suas modalidades </t>
  </si>
  <si>
    <r>
      <t xml:space="preserve">Selecionar </t>
    </r>
    <r>
      <rPr>
        <b/>
        <sz val="10"/>
        <color rgb="FF000000"/>
        <rFont val="Calibri"/>
        <family val="2"/>
      </rPr>
      <t xml:space="preserve">apenas </t>
    </r>
    <r>
      <rPr>
        <b/>
        <sz val="10"/>
        <color rgb="FF000000"/>
        <rFont val="Calibri"/>
        <family val="2"/>
      </rPr>
      <t>uma</t>
    </r>
    <r>
      <rPr>
        <sz val="10"/>
        <color rgb="FF000000"/>
        <rFont val="Calibri"/>
        <family val="2"/>
      </rPr>
      <t xml:space="preserve"> das listas suspensas abaixo, contendo a atividade a que se refere a licença supracitada, de acordo com o </t>
    </r>
    <r>
      <rPr>
        <b/>
        <sz val="10"/>
        <color rgb="FF000000"/>
        <rFont val="Calibri"/>
        <family val="2"/>
      </rPr>
      <t>período em que a mesma foi concedida ou revisada</t>
    </r>
    <r>
      <rPr>
        <sz val="10"/>
        <color rgb="FF000000"/>
        <rFont val="Calibri"/>
        <family val="2"/>
      </rPr>
      <t>:</t>
    </r>
  </si>
  <si>
    <t>B-03-05-0</t>
  </si>
  <si>
    <t xml:space="preserve">Produção de tubos de ferro e aço, com tratamento químico superficial. </t>
  </si>
  <si>
    <t>B-05-01-0</t>
  </si>
  <si>
    <t>Produção de soldas e ânodos</t>
  </si>
  <si>
    <t>Atividade:</t>
  </si>
  <si>
    <t>B-03-06-9</t>
  </si>
  <si>
    <t xml:space="preserve">Produção de tubos de ferro e aço, sem tratamento químico superficial. </t>
  </si>
  <si>
    <t>B-05-02-9</t>
  </si>
  <si>
    <t>Metalurgia do pó, inclusive peças moldadas</t>
  </si>
  <si>
    <t xml:space="preserve">Produção de fundidos de ferro e aço, sem tratamento químico superficial, inclusive a partir de reciclagem. </t>
  </si>
  <si>
    <t>B-05-03-7</t>
  </si>
  <si>
    <t>Fabricação de estruturas metálicas e artefatos de trefilados de ferro, aço e de metais não-ferrosos, com tratamento químico superficial, exceto móveis</t>
  </si>
  <si>
    <t xml:space="preserve">Produção de fundidos de ferro e aço, com tratamento químico superficial, inclusive a partir de reciclagem. </t>
  </si>
  <si>
    <t>B-05-04-5</t>
  </si>
  <si>
    <t>Fabricação de estruturas metálicas e artefatos de trefilados de ferro, aço e de metais não-ferrosos, sem tratamento químico superficial, exceto móveis </t>
  </si>
  <si>
    <t xml:space="preserve">Produção de forjados, arames e relaminados de aço com tratamento químico superficial. </t>
  </si>
  <si>
    <t>B-05-05-3</t>
  </si>
  <si>
    <t>Estamparia, funilaria e latoaria com tratamento químico superficial, exceto oficinas automotivas</t>
  </si>
  <si>
    <t>Classe do empreendimento:</t>
  </si>
  <si>
    <t>SUPRAM:</t>
  </si>
  <si>
    <t>B-03-10-7</t>
  </si>
  <si>
    <t>Produção de forjados, arames e relaminados de aço sem tratamento químico superficial.</t>
  </si>
  <si>
    <t>B-05-07-1</t>
  </si>
  <si>
    <t>Fabricação de artigos de cutelaria, ferramentas manuais e fabricação de artigos de metal para uso doméstico</t>
  </si>
  <si>
    <t>Metalurgia dos metais não-ferrosos em formas primárias, inclusive metais preciosos.</t>
  </si>
  <si>
    <t>B-05-08-8</t>
  </si>
  <si>
    <t>Fabricação de armas de fogo, munições e projéteis</t>
  </si>
  <si>
    <t>Nº de empregados no ano base:</t>
  </si>
  <si>
    <t>Nº de dias trabalhados no ano</t>
  </si>
  <si>
    <t xml:space="preserve">Produção de laminados de metais e de ligas de metais não-ferrosos, com fusão (placas, discos, chapas lisas ou corrugadas, bobinas, tiras e fitas, perfis, barras redondas, chatas ou quadradas, vergalhões, inclusive canos, tubos e arames, em todas as modalidades). </t>
  </si>
  <si>
    <t>B-06-01-7</t>
  </si>
  <si>
    <t>Tratamento térmico (têmpera) ou tratamento termoquímico</t>
  </si>
  <si>
    <t>B-04-03-0</t>
  </si>
  <si>
    <t xml:space="preserve">Produção de laminados de metais e de ligas de metais não-ferrosos, sem fusão (placas, discos, chapas lisas ou corrugadas, bobinas, tiras e fitas, perfis, barras redondas, chatas ou quadradas, vergalhões inclusive canos, tubos e arames, em todas as modalidades) </t>
  </si>
  <si>
    <t>B-06-02-5</t>
  </si>
  <si>
    <t>Serviço galvanotécnico </t>
  </si>
  <si>
    <t>Processo ANM:</t>
  </si>
  <si>
    <t>Fase ANM:</t>
  </si>
  <si>
    <t xml:space="preserve">Produção de fundidos de metais não ferrosos, inclusive ligas, com tratamento químico superficial e/ou galvanotécnico, inclusive a partir de reciclagem. </t>
  </si>
  <si>
    <t>B-06-03-3</t>
  </si>
  <si>
    <t>Jateamento e pintura</t>
  </si>
  <si>
    <t xml:space="preserve">Produção de fundidos de metais não ferrosos, inclusive ligas, sem tratamento químico superficial e/ou galvanotécnico, inclusive a partir de reciclagem. </t>
  </si>
  <si>
    <t>B-07-01-3</t>
  </si>
  <si>
    <t>Fabricação de máquinas em geral e implementos agrícolas, bem como suas peças e acessórios metálicos</t>
  </si>
  <si>
    <t xml:space="preserve">B-05-01-0 </t>
  </si>
  <si>
    <t xml:space="preserve">Produção de soldas e ânodos. </t>
  </si>
  <si>
    <t>B-09-01-6</t>
  </si>
  <si>
    <t>Construção de embarcações e estruturas flutuantes e fabricação de suas peças e acessórios</t>
  </si>
  <si>
    <t>B-05-10-1</t>
  </si>
  <si>
    <t xml:space="preserve">Fabricação de outros artigos de metal não especificados ou não classificados, com tratamento químico superficial, exclusive móveis </t>
  </si>
  <si>
    <t>C-01-03-1</t>
  </si>
  <si>
    <t>Fabricação de papelão, papel, cartolina, cartão e polpa moldada, utilizando celulose e/ou papel reciclado como matéria-prima </t>
  </si>
  <si>
    <t>B-05-11-8</t>
  </si>
  <si>
    <t xml:space="preserve">Fabricação de outros artigos de metal não especificados ou não classificados sem tratamento químico superficial, exclusive móveis. </t>
  </si>
  <si>
    <t>C-01-07-4</t>
  </si>
  <si>
    <t>Fabricação de artigos diversos de fibra prensada ou isolante inclusive peças e acessórios para máquinas e veículos </t>
  </si>
  <si>
    <t xml:space="preserve">Tratamento térmico (têmpera) ou tratamento termo-químico </t>
  </si>
  <si>
    <t>C-02-01-1</t>
  </si>
  <si>
    <t>Beneficiamento de borracha natural </t>
  </si>
  <si>
    <t>Serviço galvanotécnico.</t>
  </si>
  <si>
    <t>C-02-02-1</t>
  </si>
  <si>
    <t>Fabricação de pneumáticos, câmaras-de-ar e de material para recondicionamento de pneumáticos </t>
  </si>
  <si>
    <t>Jateamento e pintura.</t>
  </si>
  <si>
    <t>C-02-03-8</t>
  </si>
  <si>
    <t>Recauchutagem de pneumáticos</t>
  </si>
  <si>
    <t>Fabricação de máquinas, aparelhos, peças e acessórios com tratamento térmico e/ou tratamento superficial.</t>
  </si>
  <si>
    <t>C-02-04-6</t>
  </si>
  <si>
    <t>Fabricação de artefatos de borracha, exceto pneumáticos, câmaras-de-ar e de material para recondicionamento de pneumáticos</t>
  </si>
  <si>
    <t>B-07-02-1</t>
  </si>
  <si>
    <t xml:space="preserve">Fabricação de máquinas, aparelhos, peças e acessórios sem tratamento térmico superficial </t>
  </si>
  <si>
    <t>C-03-01-8</t>
  </si>
  <si>
    <t>Secagem e salga de couros e peles</t>
  </si>
  <si>
    <t>B-07-03-1</t>
  </si>
  <si>
    <t xml:space="preserve">Retífica de motores </t>
  </si>
  <si>
    <t>C-03-02-6</t>
  </si>
  <si>
    <t>Fabricação de wet-blue e/ou de couro por processo completo, a partir de peles até o couro acabado, com curtimento ao cromo, seus derivados ou tanino sintético</t>
  </si>
  <si>
    <t>B-07-04-8</t>
  </si>
  <si>
    <t xml:space="preserve">Fabricação e/ou montagem e/ou teste de motores de combustão. </t>
  </si>
  <si>
    <t>C-03-03-4</t>
  </si>
  <si>
    <t>Fabricação de couro por processo completo, a partir de peles até o couro acabado, com curtimento exclusivamente ao tanino vegetal</t>
  </si>
  <si>
    <t>B-08-01-1</t>
  </si>
  <si>
    <t xml:space="preserve">Fabricação de componentes eletro-eletrônicos. </t>
  </si>
  <si>
    <t>C-03-05-0</t>
  </si>
  <si>
    <t>Fabricação de couro semiacabado e/ou acabado, não associada ao curtimento</t>
  </si>
  <si>
    <t>Três</t>
  </si>
  <si>
    <t>B-08-02-8</t>
  </si>
  <si>
    <t xml:space="preserve">Fabricação de pilhas, baterias e acumuladores. </t>
  </si>
  <si>
    <t>C-04-01-4</t>
  </si>
  <si>
    <t>Produção de substâncias químicas e de produtos químicos inorgânicos, orgânicos, organo-inorgânicos, exceto produtos derivados do processamento do petróleo, de rochas oleígenas, do carvão-de-pedra e da madeira </t>
  </si>
  <si>
    <t>Quatro</t>
  </si>
  <si>
    <t>SAD69</t>
  </si>
  <si>
    <t>Abadia dos Dourados</t>
  </si>
  <si>
    <t>TRIÂNGULO MINEIRO</t>
  </si>
  <si>
    <t>B-08-03-6</t>
  </si>
  <si>
    <t xml:space="preserve">Demais atividades da indústria de material eletro-eletrônico, inclusive equipamentos de iluminação. </t>
  </si>
  <si>
    <t>C-04-02-2</t>
  </si>
  <si>
    <t>Refino de petróleo </t>
  </si>
  <si>
    <t>Cinco</t>
  </si>
  <si>
    <t>WGS84</t>
  </si>
  <si>
    <t>Abaeté</t>
  </si>
  <si>
    <t>ALTO SÃO FRANCISCO</t>
  </si>
  <si>
    <t>B-08-04-4</t>
  </si>
  <si>
    <t xml:space="preserve">Fabricação de eletrodomésticos. </t>
  </si>
  <si>
    <t>C-04-03-0</t>
  </si>
  <si>
    <t>Fabricação de produtos petroquímicos básicos a partir de nafta e/ou gás natural </t>
  </si>
  <si>
    <t>Seis</t>
  </si>
  <si>
    <t>SIRGAS2000</t>
  </si>
  <si>
    <t>Abre Campo</t>
  </si>
  <si>
    <t>ZONA DA MATA</t>
  </si>
  <si>
    <t>B-08-05-2</t>
  </si>
  <si>
    <t xml:space="preserve">Fabricação de lâmpadas </t>
  </si>
  <si>
    <t>C-04-04-9</t>
  </si>
  <si>
    <t>Fabricação de resinas termoplásticas a partir de produtos petroquímicos básicos </t>
  </si>
  <si>
    <t>Acaiaca</t>
  </si>
  <si>
    <t>B-08-06-0</t>
  </si>
  <si>
    <t xml:space="preserve">Montagem de máquinas, aparelhos ou equipamentos para telecomunicação e informática. </t>
  </si>
  <si>
    <t>C-04-05-8</t>
  </si>
  <si>
    <t>Fabricação de biodiesel</t>
  </si>
  <si>
    <t>Selecione o motivo:</t>
  </si>
  <si>
    <t>Selecionar fuso</t>
  </si>
  <si>
    <t>Açucena</t>
  </si>
  <si>
    <t xml:space="preserve">LESTE DE MINAS </t>
  </si>
  <si>
    <t>B-08-07-9</t>
  </si>
  <si>
    <t xml:space="preserve">Reparação ou manutenção de máquinas, aparelhos e equipamentos industriais e comerciais e eletro-eletrônicos </t>
  </si>
  <si>
    <t>C-04-06-5</t>
  </si>
  <si>
    <t>Fabricação de resinas e de fibras e fios artificiais e sintéticos e de borracha e látex sintéticos </t>
  </si>
  <si>
    <t>Empreendimento paralisado</t>
  </si>
  <si>
    <t>22 - 51º</t>
  </si>
  <si>
    <t>Água Boa</t>
  </si>
  <si>
    <t>Construção e reparação de embarcações estruturas flutuantes, reparação de caldeiras, máquinas, turbinas e motores.</t>
  </si>
  <si>
    <t>C-04-08-1</t>
  </si>
  <si>
    <t>Fabricação de explosivos, detonantes, munição para caça e desporto e fósforo de segurança e/ou fabricação de pólvora e artigos pirotécnicos</t>
  </si>
  <si>
    <t>Empreendimento desativado</t>
  </si>
  <si>
    <t>23 - 45º</t>
  </si>
  <si>
    <t>Água Comprida</t>
  </si>
  <si>
    <t>B-09-02-4</t>
  </si>
  <si>
    <t>Construção, montagem e reparação de veículos ferroviários.</t>
  </si>
  <si>
    <t>C-04-09-1</t>
  </si>
  <si>
    <t>Produção de óleos, gorduras e ceras em bruto, de óleos essenciais, corantes vegetais e animais e outros produtos da destilação da madeira, exceto refinação de óleos e gorduras alimentares </t>
  </si>
  <si>
    <t>Processo produtivo paralisado</t>
  </si>
  <si>
    <t>24 - 39º</t>
  </si>
  <si>
    <t>Aguanil</t>
  </si>
  <si>
    <t>B-09-03-2</t>
  </si>
  <si>
    <t>Fabricação de veículos rodoviários.</t>
  </si>
  <si>
    <t>C-04-10-3</t>
  </si>
  <si>
    <t>Fabricação de aromatizantes e corantes de origem mineral ou sintéticos e/ou sabões e detergentes e/ou preparados para limpeza e polimento</t>
  </si>
  <si>
    <t>Alteração processo produtivo</t>
  </si>
  <si>
    <t>Águas Formosas</t>
  </si>
  <si>
    <t>B-09-04-0</t>
  </si>
  <si>
    <t xml:space="preserve">Fabricação, montagem e reparação de aeronaves, fabricação e reparação de turbinas e motores de aviação. </t>
  </si>
  <si>
    <t>C-04-13-8</t>
  </si>
  <si>
    <t>Fabricação de produtos domissanitários, exceto sabões e detergentes </t>
  </si>
  <si>
    <t>Iniciou operação ao longo do ano base</t>
  </si>
  <si>
    <t>Águas Vermelhas</t>
  </si>
  <si>
    <t>JEQUITINHONHA</t>
  </si>
  <si>
    <t>B-09-05-9</t>
  </si>
  <si>
    <t xml:space="preserve">Fabricação de peças e acessórios para veículos rodoviários, ferroviários e aeronaves </t>
  </si>
  <si>
    <t>C-04-14-6</t>
  </si>
  <si>
    <t>Fabricação de agrotóxicos e afins</t>
  </si>
  <si>
    <t>Infiltração no solo sem lançamento no corpo de água</t>
  </si>
  <si>
    <t>Aimorés</t>
  </si>
  <si>
    <t>B-10-01-4</t>
  </si>
  <si>
    <t xml:space="preserve">Fabricação de móveis de madeira, vime e junco ou com predominância destes materiais, sem pintura e/ou verniz </t>
  </si>
  <si>
    <t>C-04-15-4</t>
  </si>
  <si>
    <t>Fabricação de tintas, esmaltes, lacas, vernizes, impermeabilizantes, solventes e secantes </t>
  </si>
  <si>
    <t>Reuso/recirculação total do efluente</t>
  </si>
  <si>
    <t>Aiuruoca</t>
  </si>
  <si>
    <t xml:space="preserve">SUL DE MINAS </t>
  </si>
  <si>
    <t>B-10-02-2</t>
  </si>
  <si>
    <t>Fabricação de móveis de madeira, vime e junco ou com predominância destes materiais, com pintura e/ou verniz.</t>
  </si>
  <si>
    <t>C-04-16-2</t>
  </si>
  <si>
    <t>Fabricação de ácido sulfúrico a partir de enxofre elementar, inclusive quando associada à produção de fertilizantes </t>
  </si>
  <si>
    <t>Outro</t>
  </si>
  <si>
    <t>Alagoa</t>
  </si>
  <si>
    <t>B-10-03-0</t>
  </si>
  <si>
    <t xml:space="preserve">Fabricação de móveis estofados ou de colchões, com fabricação de espuma </t>
  </si>
  <si>
    <t>C-04-17-0</t>
  </si>
  <si>
    <t>Fabricação de ácido fosfórico</t>
  </si>
  <si>
    <t>Albertina</t>
  </si>
  <si>
    <t>B-10-04-9</t>
  </si>
  <si>
    <t xml:space="preserve">Fabricação de móveis estofados sem fabricação de espuma </t>
  </si>
  <si>
    <t>C-04-18-9</t>
  </si>
  <si>
    <t>Fabricação de produtos intermediários para fins fertilizantes (uréia, nitratos de amônio (NA e CAN), fosfatos de amônio (DAP e MAP) e fosfatos (SSP e TSP) </t>
  </si>
  <si>
    <t>Além Paraíba</t>
  </si>
  <si>
    <t>B-10-05-7</t>
  </si>
  <si>
    <t xml:space="preserve">Fabricação de móveis de metal sem tratamento químico superficial e/ou pintura por aspersão </t>
  </si>
  <si>
    <t>C-04-19-7</t>
  </si>
  <si>
    <t>Formulação de adubos e fertilizantes</t>
  </si>
  <si>
    <t>MOSTRAR</t>
  </si>
  <si>
    <t>Alfenas</t>
  </si>
  <si>
    <t>B-10-06-5</t>
  </si>
  <si>
    <t xml:space="preserve">Fabricação de móveis de metal com tratamento químico superficial e/ou pintura por aspersão </t>
  </si>
  <si>
    <t>C-04-20-0</t>
  </si>
  <si>
    <t>Fabricação de ácido sulfúrico não associada a enxofre elementar </t>
  </si>
  <si>
    <t>OCULTAR</t>
  </si>
  <si>
    <t>Alfredo Vasconcelos</t>
  </si>
  <si>
    <t>C-01-01-5</t>
  </si>
  <si>
    <t xml:space="preserve">Fabricação de celulose. </t>
  </si>
  <si>
    <t>C-04-21-9</t>
  </si>
  <si>
    <t>Fabricação de outros produtos químicos não especificados ou não classificados</t>
  </si>
  <si>
    <t>Almenara</t>
  </si>
  <si>
    <t>C-01-02-3</t>
  </si>
  <si>
    <t xml:space="preserve">Fabricação de pasta mecânica. </t>
  </si>
  <si>
    <t>C-05-01-0</t>
  </si>
  <si>
    <t>Fabricação de produtos para diagnósticos com sangue e hemoderivados, farmoquímicos (matéria-prima e princípios ativos), vacinas, produtos biológicos e /ou aqueles provenientes de organismos geneticamente modificados</t>
  </si>
  <si>
    <t>Alpercata</t>
  </si>
  <si>
    <t>Fabricação de papel, cartolina, cartão e polpa moldada, utilizando celulose e/ou papel reciclado como matéria-prima.</t>
  </si>
  <si>
    <t>C-05-02-9</t>
  </si>
  <si>
    <t>Fabricação de medicamentos, exceto aqueles previstos no item C-05-01-0, medicamentos fitoterápicos e farmácias de manipulação</t>
  </si>
  <si>
    <t>Alpinópolis</t>
  </si>
  <si>
    <t>C-01-04-1</t>
  </si>
  <si>
    <t xml:space="preserve">Fabricação de papelão </t>
  </si>
  <si>
    <t>C-06-01-7</t>
  </si>
  <si>
    <t>Fabricação de produtos de perfumaria e cosméticos</t>
  </si>
  <si>
    <t>Alterosa</t>
  </si>
  <si>
    <t>C-01-05-8</t>
  </si>
  <si>
    <t xml:space="preserve">Fabricação de artigos e artefatos de papelão, cartolina e cartão, impressos, simples ou plastificados </t>
  </si>
  <si>
    <t>C-07-01-3</t>
  </si>
  <si>
    <t>Moldagem de termoplástico não organoclorado</t>
  </si>
  <si>
    <t>Alto Caparaó</t>
  </si>
  <si>
    <t xml:space="preserve">C-01-06-6 </t>
  </si>
  <si>
    <t xml:space="preserve">Fabricação de artigos e artefatos de papelão, cartolina e cartão, não impressos, simples ou plastificados </t>
  </si>
  <si>
    <t>C-07-05-6</t>
  </si>
  <si>
    <t>Moldagem de termoplástico organoclorado, sem a utilização de matéria-prima reciclada ou com a utilização de matéria-prima reciclada a seco </t>
  </si>
  <si>
    <t>Alto Jequitibá</t>
  </si>
  <si>
    <t>Fabricação de artigos diversos de fibra prensada ou isolante inclusive peças e acessórios para máquinas e veículos.</t>
  </si>
  <si>
    <t>C-07-06-4</t>
  </si>
  <si>
    <t>Moldagem de termofixo ou endurente </t>
  </si>
  <si>
    <t>Alto Rio Doce</t>
  </si>
  <si>
    <t>Beneficiamento de borracha natural.</t>
  </si>
  <si>
    <t>C-08-01-1</t>
  </si>
  <si>
    <t>Beneficiamento de fibras têxteis naturais e artificiais e/ou recuperação de resíduos têxteis </t>
  </si>
  <si>
    <t>Alvarenga</t>
  </si>
  <si>
    <t>Fabricação de pneumáticos, câmaras-de-ar e de material para recondicionamento de pneumáticos.</t>
  </si>
  <si>
    <t>C-08-07-9</t>
  </si>
  <si>
    <t>Fiação e/ou tecelagem, exceto tricô e crochê</t>
  </si>
  <si>
    <t>Alvinópolis</t>
  </si>
  <si>
    <t xml:space="preserve">Recauchutagem de pneumáticos </t>
  </si>
  <si>
    <t>C-08-09-1</t>
  </si>
  <si>
    <t>Acabamento de fios e/ou tecidos planos ou tubulares</t>
  </si>
  <si>
    <t>Alvorada de Minas</t>
  </si>
  <si>
    <t xml:space="preserve">Fabricação de laminados e fios de borracha. </t>
  </si>
  <si>
    <t>C-09-03-2</t>
  </si>
  <si>
    <t>Confecção de calçados de couro e artefatos diversos de couro</t>
  </si>
  <si>
    <t>Amparo da Serra</t>
  </si>
  <si>
    <t>C-02-05-4</t>
  </si>
  <si>
    <t xml:space="preserve">Fabricação de espuma de borracha e de artefatos de espuma de borracha, inclusive látex </t>
  </si>
  <si>
    <t>C-10-01-4</t>
  </si>
  <si>
    <t>Usinas de produção de concreto comum</t>
  </si>
  <si>
    <t>Andradas</t>
  </si>
  <si>
    <t>C-02-06-2</t>
  </si>
  <si>
    <t xml:space="preserve">Fabricação de artefatos de borracha tais como peças e acessórios para veículos, máquinas e aparelhos, correias, canos, tubos, artigos para uso doméstico, galochas e botas, etc, inclusive artigos de vestuário e equipamentos de segurança </t>
  </si>
  <si>
    <t>C-10-02-2</t>
  </si>
  <si>
    <t>Usinas de produção de concreto asfáltico</t>
  </si>
  <si>
    <t>Andrelândia</t>
  </si>
  <si>
    <t xml:space="preserve">C-03-01-8 </t>
  </si>
  <si>
    <t xml:space="preserve">Secagem e salga de couros e peles </t>
  </si>
  <si>
    <t>C-10-05-7</t>
  </si>
  <si>
    <t>Fabricação de instrumentos e material ótico</t>
  </si>
  <si>
    <t>Angelândia</t>
  </si>
  <si>
    <t xml:space="preserve">Fabricação de couro por processo completo, a partir de peles até o couro acabado, com curtimento ao cromo, seus derivados ou tanino sintético. </t>
  </si>
  <si>
    <t>D-01-01-5</t>
  </si>
  <si>
    <t>Torrefação e moagem de grãos</t>
  </si>
  <si>
    <t>Antônio Carlos</t>
  </si>
  <si>
    <t xml:space="preserve">Fabricação de couro por processo completo, a partir de peles até o couro acabado, com curtimento exclusivamente  ao tanino vegetal </t>
  </si>
  <si>
    <t>D-01-01-6</t>
  </si>
  <si>
    <t>Industrialização da mandioca para a produção de farinhas e polvilho</t>
  </si>
  <si>
    <t>Antônio Dias</t>
  </si>
  <si>
    <t>C-03-04-2</t>
  </si>
  <si>
    <t xml:space="preserve">Fabricação de wet-blue. </t>
  </si>
  <si>
    <t>D-01-02-3</t>
  </si>
  <si>
    <t>Abate de animais de pequeno porte (aves, coelhos, rãs, etc.)</t>
  </si>
  <si>
    <t>Antônio Prado de Minas</t>
  </si>
  <si>
    <t xml:space="preserve">Fabricação de couro semi-acabado, não associada ao curtimento. </t>
  </si>
  <si>
    <t>D-01-02-4</t>
  </si>
  <si>
    <t>Abate de animais de médio porte (suínos, ovinos, caprinos, etc)</t>
  </si>
  <si>
    <t>Araçaí</t>
  </si>
  <si>
    <t>CENTRAL METROPOLITANA</t>
  </si>
  <si>
    <t>C-03-06-9</t>
  </si>
  <si>
    <t xml:space="preserve">Fabricação de couro acabado, não associada ao curtimento. </t>
  </si>
  <si>
    <t>D-01-02-5</t>
  </si>
  <si>
    <t>Abate de animais de grande porte (bovinos, eqüinos, bubalinos, muares,etc)</t>
  </si>
  <si>
    <t>Aracitaba</t>
  </si>
  <si>
    <t>C-03-07-7</t>
  </si>
  <si>
    <t>Fabricação de couro acabado a partir do semi-acabado.</t>
  </si>
  <si>
    <t>D-01-02-6</t>
  </si>
  <si>
    <t>Preparação do pescado</t>
  </si>
  <si>
    <t>Araçuaí</t>
  </si>
  <si>
    <t xml:space="preserve">Produção de substâncias químicas e de produtos químicos inorgânicos, orgânicos, organo-inorgânicos, exclusive produtos derivados do processamento do petróleo, de rochas oleígenas, do carvão-de-pedra e da madeira. </t>
  </si>
  <si>
    <t>D-01-04-1</t>
  </si>
  <si>
    <t>Industrialização da carne, inclusive desossa, charqueada e preparação de conservas</t>
  </si>
  <si>
    <t>Araguari</t>
  </si>
  <si>
    <t>Refino de petróleo.</t>
  </si>
  <si>
    <t>D-01-05-8</t>
  </si>
  <si>
    <t>Processamento de subprodutos de origem animal para produção de sebo, óleos e farinha</t>
  </si>
  <si>
    <t>Arantina</t>
  </si>
  <si>
    <t xml:space="preserve">Fabricação de produtos petroquímicos básicos a partir de nafta e/ou gás natural </t>
  </si>
  <si>
    <t>D-01-06-1</t>
  </si>
  <si>
    <t>Fabricação de produtos de laticínios, exceto envase de leite fluido</t>
  </si>
  <si>
    <t>Araponga</t>
  </si>
  <si>
    <t xml:space="preserve">Fabricação de resinas termoplásticas a partir de produtos petroquímicos básicos. </t>
  </si>
  <si>
    <t>D-01-07-4</t>
  </si>
  <si>
    <t>Resfriamento e distribuição de leite em instalações industriais e/ou envase de leite fluido. </t>
  </si>
  <si>
    <t>Araporã</t>
  </si>
  <si>
    <t>C-04-05-7</t>
  </si>
  <si>
    <t xml:space="preserve">Produção de biogás </t>
  </si>
  <si>
    <t>D-01-07-5</t>
  </si>
  <si>
    <t>Secagem e/ou concentração de produtos alimentícios, inclusive leite e soro de leite</t>
  </si>
  <si>
    <t>Arapuá</t>
  </si>
  <si>
    <t xml:space="preserve">Fabricação de resinas e de fibras e fios artificiais e sintéticos e de borracha e látex sintéticos </t>
  </si>
  <si>
    <t>D-01-08-2</t>
  </si>
  <si>
    <t>Fabricação de açúcar e/ou destilação de álcool</t>
  </si>
  <si>
    <t>Araújos</t>
  </si>
  <si>
    <t>C-04-07-3</t>
  </si>
  <si>
    <t xml:space="preserve">Fabricação de explosivos, detonantes, munição para caça e desporto e fósforo de segurança. </t>
  </si>
  <si>
    <t>D-01-08-3</t>
  </si>
  <si>
    <t>Destilação de frações da produção de cachaça (cabeça e cauda) para produção de álcool combustível</t>
  </si>
  <si>
    <t>Araxá</t>
  </si>
  <si>
    <t xml:space="preserve">Fabricação de pólvora e artigos pirotécnicos </t>
  </si>
  <si>
    <t>D-01-09-0</t>
  </si>
  <si>
    <t>Refinação e preparação de óleos e gorduras vegetais, produção de manteiga de cacau e de gorduras de origem animal destinadas à alimentação</t>
  </si>
  <si>
    <t>Arceburgo</t>
  </si>
  <si>
    <t xml:space="preserve">Produção de óleos, gorduras e ceras em bruto, de óleos essenciais, corantes vegetais e animais e outros produtos da destilação da madeira, exclusive refinação de produtos alimentares. </t>
  </si>
  <si>
    <t>D-01-11-2</t>
  </si>
  <si>
    <t>Fabricação de fermentos e leveduras</t>
  </si>
  <si>
    <t>Arcos</t>
  </si>
  <si>
    <t xml:space="preserve">Fabricação de aromatizantes e corantes de origem mineral ou  sintéticos. </t>
  </si>
  <si>
    <t>D-01-12-0</t>
  </si>
  <si>
    <t>Fabricação de vinagre, conservas e condimentos</t>
  </si>
  <si>
    <t>Areado</t>
  </si>
  <si>
    <t>C-04-11-1</t>
  </si>
  <si>
    <t xml:space="preserve">Fabricação de sabões e detergentes. </t>
  </si>
  <si>
    <t>D-01-13-9</t>
  </si>
  <si>
    <t>Formulação de rações balanceadas e de alimentos preparados para animais</t>
  </si>
  <si>
    <t>Argirita</t>
  </si>
  <si>
    <t>C-04-12-1</t>
  </si>
  <si>
    <t xml:space="preserve">Fabricação de preparados para limpeza e polimento. </t>
  </si>
  <si>
    <t>D-01-14-7</t>
  </si>
  <si>
    <t>Fabricação industrial de massas, biscoitos, salgados, chocolates, pães, doces, suplementos alimentares e ingredientes para indústria alimentícia</t>
  </si>
  <si>
    <t>Aricanduva</t>
  </si>
  <si>
    <t xml:space="preserve">Fabricação de produtos domissanitários, exclusive sabões e  detergentes. </t>
  </si>
  <si>
    <t>D-02-01-1</t>
  </si>
  <si>
    <t>Fabricação de vinhos</t>
  </si>
  <si>
    <t>Arinos</t>
  </si>
  <si>
    <t>NOROESTE</t>
  </si>
  <si>
    <t xml:space="preserve">Fabricação de agrotóxicos e afins. </t>
  </si>
  <si>
    <t>D-02-02-1</t>
  </si>
  <si>
    <t>Fabricação de aguardente</t>
  </si>
  <si>
    <t>Astolfo Dutra</t>
  </si>
  <si>
    <t xml:space="preserve">Fabricação de tintas, esmaltes, lacas, vernizes, impermeabilizantes, solventes e secantes. </t>
  </si>
  <si>
    <t>D-02-04-6</t>
  </si>
  <si>
    <t>Fabricação de cervejas, chopes e maltes</t>
  </si>
  <si>
    <t>Ataléia</t>
  </si>
  <si>
    <t xml:space="preserve">Fabricação de ácido sulfúrico a partir de enxofre elementar, inclusive quando associada à produção de fertilizantes </t>
  </si>
  <si>
    <t>D-02-05-4</t>
  </si>
  <si>
    <t>Fabricação de sucos</t>
  </si>
  <si>
    <t>Augusto de Lima</t>
  </si>
  <si>
    <t xml:space="preserve">Fabricação de ácido fosfórico associada à produção de adubos e fertilizantes. </t>
  </si>
  <si>
    <t>D-02-06-2</t>
  </si>
  <si>
    <t>Fabricação de licores e outras bebidas alcoólicas</t>
  </si>
  <si>
    <t>Baependi</t>
  </si>
  <si>
    <t xml:space="preserve">Fabricação de produto intermediários para fins fertilizantes (uréia, nitratos de amônio (NA e CAN), fosfatos de amônio (DAP e MAP) e fosfatos (SSP e TSP). </t>
  </si>
  <si>
    <t>D-02-07-0</t>
  </si>
  <si>
    <t>Fabricação de refrigerantes (inclusive quando associada à extração de água mineral) e de outras bebidas não alcóolicas, exceto sucos</t>
  </si>
  <si>
    <t>Baldim</t>
  </si>
  <si>
    <t xml:space="preserve">Formulação de adubos e fertilizantes. </t>
  </si>
  <si>
    <t>D-03-01-8</t>
  </si>
  <si>
    <t>Preparação de fumo, fabricação de cigarros, charutos e cigarrilhas</t>
  </si>
  <si>
    <t>Bambuí</t>
  </si>
  <si>
    <t xml:space="preserve">Fabricação de ácido sulfúrico não associada a enxofre elementar. </t>
  </si>
  <si>
    <t>E-01-01-5</t>
  </si>
  <si>
    <t>Implantação ou duplicação de rodovias ou contornos rodoviários</t>
  </si>
  <si>
    <t>Bandeira</t>
  </si>
  <si>
    <t xml:space="preserve">Fabricação de outros produtos químicos não especificados ou não classificados </t>
  </si>
  <si>
    <t>E-01-03-1</t>
  </si>
  <si>
    <t>Pavimentação e/ou melhoramentos de rodovias</t>
  </si>
  <si>
    <t>Bandeira do Sul</t>
  </si>
  <si>
    <t xml:space="preserve">Fabricação de produtos para diagnósticos com sangue e hemoderivados, farmoquímicos (matéria-prima e princípios ativos), vacinas, produtos biológicos e /ou aqueles provenientes de organismos geneticamente modificados. </t>
  </si>
  <si>
    <t>E-01-04-1</t>
  </si>
  <si>
    <t>Ferrovias</t>
  </si>
  <si>
    <t>Barão de Cocais</t>
  </si>
  <si>
    <t xml:space="preserve">Fabricação de medicamentos exceto aqueles previstos no item C-05-01 </t>
  </si>
  <si>
    <t>E-01-05-8</t>
  </si>
  <si>
    <t>Trens metropolitanos de superfície</t>
  </si>
  <si>
    <t>Barão do Monte Alto</t>
  </si>
  <si>
    <t>C-05-03-7</t>
  </si>
  <si>
    <t xml:space="preserve">Fabricação de medicamentos fitoterápicos. </t>
  </si>
  <si>
    <t>E-01-05-9</t>
  </si>
  <si>
    <t>Trens metropolitanos subterrâneos</t>
  </si>
  <si>
    <t>Barbacena</t>
  </si>
  <si>
    <t>C-05-04-5</t>
  </si>
  <si>
    <t xml:space="preserve">Fabricação de produtos para diagnóstico. </t>
  </si>
  <si>
    <t>E-01-06-6</t>
  </si>
  <si>
    <t>Portos fluviais</t>
  </si>
  <si>
    <t>Barra Longa</t>
  </si>
  <si>
    <t xml:space="preserve">Fabricação de produtos de perfumaria e cosméticos. </t>
  </si>
  <si>
    <t>E-01-07-4</t>
  </si>
  <si>
    <t>Canais para navegação</t>
  </si>
  <si>
    <t>Barroso</t>
  </si>
  <si>
    <t>C-06-02-5</t>
  </si>
  <si>
    <t xml:space="preserve">Fabricação de velas </t>
  </si>
  <si>
    <t>E-01-08-2</t>
  </si>
  <si>
    <t>Abertura de barras e embocaduras</t>
  </si>
  <si>
    <t>Bela Vista de Minas</t>
  </si>
  <si>
    <t xml:space="preserve">Moldagem de termoplástico não organo-clorado, sem a utilização de matéria-prima reciclada ou com a utilização de matéria-prima reciclada a seco, sem utilização de tinta para gravação. </t>
  </si>
  <si>
    <t>E-01-09-0</t>
  </si>
  <si>
    <t>Aeroportos</t>
  </si>
  <si>
    <t>Belmiro Braga</t>
  </si>
  <si>
    <t>C-07-02-1</t>
  </si>
  <si>
    <t xml:space="preserve">Moldagem de termoplástico não organo-clorado, sem a utilização de matéria-prima reciclada ou com a utilização de matéria-prima reciclada a seco, com utilização de tinta para gravação. </t>
  </si>
  <si>
    <t>E-01-10-4</t>
  </si>
  <si>
    <t>Dutos para transporte e distribuição de gás natural, exceto malha de distribuição</t>
  </si>
  <si>
    <t>Belo Horizonte</t>
  </si>
  <si>
    <t>C-07-03-1</t>
  </si>
  <si>
    <t xml:space="preserve">Moldagem de termoplástico não organo-clorado, com utilização de matéria-prima reciclada à base de lavagem com água, sem utilização de tinta para gravação. </t>
  </si>
  <si>
    <t>E-01-11-2</t>
  </si>
  <si>
    <t>Dutos para transporte  e distribuição de gás, exceto gás natural  ou malha de distribuição</t>
  </si>
  <si>
    <t>Belo Oriente</t>
  </si>
  <si>
    <t>C-07-04-8</t>
  </si>
  <si>
    <t xml:space="preserve">Moldagem de termoplástico não organo-clorado, com utilização de matéria-prima reciclada à base de lavagem com água, com utilização de tinta para gravação. </t>
  </si>
  <si>
    <t>E-01-12-0</t>
  </si>
  <si>
    <t>Dutos para transporte de produtos químicos e oleodutos</t>
  </si>
  <si>
    <t>Belo Vale</t>
  </si>
  <si>
    <t xml:space="preserve">Moldagem de termoplástico organo-clorado, sem a utilização de matéria-prima reciclada ou com a utilização de matéria-prima reciclada a seco. </t>
  </si>
  <si>
    <t>E-01-13-9</t>
  </si>
  <si>
    <t>Mineroduto ou rejeitoduto externo aos limites de empreendimentos minerários</t>
  </si>
  <si>
    <t>Berilo</t>
  </si>
  <si>
    <t xml:space="preserve">Moldagem de termofixo ou endurente. </t>
  </si>
  <si>
    <t>E-01-14-7</t>
  </si>
  <si>
    <t>Terminal de minério</t>
  </si>
  <si>
    <t>Berizal</t>
  </si>
  <si>
    <t xml:space="preserve">NORTE DE MINAS </t>
  </si>
  <si>
    <t>C-07-07-2</t>
  </si>
  <si>
    <t xml:space="preserve">Outras indústrias de transformação de termoplásticos, não especificadas ou não classificadas. </t>
  </si>
  <si>
    <t>E-01-15-5</t>
  </si>
  <si>
    <t>Terminal de produtos químicos e petroquímicos</t>
  </si>
  <si>
    <t>Bertópolis</t>
  </si>
  <si>
    <t xml:space="preserve">Beneficiamento de fibras têxteis naturais e artificiais </t>
  </si>
  <si>
    <t>E-01-15-6</t>
  </si>
  <si>
    <t>Terminal de armazenamento de gás natural</t>
  </si>
  <si>
    <t>Betim</t>
  </si>
  <si>
    <t>C-08-02-8</t>
  </si>
  <si>
    <t xml:space="preserve">Recuperação de resíduos têxteis </t>
  </si>
  <si>
    <t>E-01-15-7</t>
  </si>
  <si>
    <t>Terminal de armazenamento de petróleo</t>
  </si>
  <si>
    <t>Bias Fortes</t>
  </si>
  <si>
    <t>C-08-03-6</t>
  </si>
  <si>
    <t xml:space="preserve">Fiação de algodão, seda animal, lã, fibras duras e fibras artificiais sem acabamento </t>
  </si>
  <si>
    <t>E-01-18-1</t>
  </si>
  <si>
    <t>Correia transportadora externa aos limites de empreendimentos minerários</t>
  </si>
  <si>
    <t>Bicas</t>
  </si>
  <si>
    <t>C-08-04-4</t>
  </si>
  <si>
    <t xml:space="preserve">Fiação de algodão, seda animal, lã, fibras duras e fibras artificiais, com acabamento </t>
  </si>
  <si>
    <t>E-02-01-1</t>
  </si>
  <si>
    <t>Sistemas de geração de energia hidrelétrica, exceto Central Geradora Hidrelétrica – CGH</t>
  </si>
  <si>
    <t>Biquinhas</t>
  </si>
  <si>
    <t>C-08-05-2</t>
  </si>
  <si>
    <t xml:space="preserve">Tecelagem plana de fibras naturais e sintéticas, sem acabamento e com engomagem. </t>
  </si>
  <si>
    <t>E-02-01-2</t>
  </si>
  <si>
    <t>Central Geradora Hidrelétrica – CGH</t>
  </si>
  <si>
    <t>Boa Esperança</t>
  </si>
  <si>
    <t>C-08-06-0</t>
  </si>
  <si>
    <t xml:space="preserve">Tecelagem plana e tubular com fibras naturais e sintéticas, com acabamento, inclusive artefatos de tricô e crochê </t>
  </si>
  <si>
    <t>E-02-02-1</t>
  </si>
  <si>
    <t>Sistema de geração de energia termoelétrica, utilizando combustível fóssil</t>
  </si>
  <si>
    <t>Bocaina de Minas</t>
  </si>
  <si>
    <t xml:space="preserve">Fiação e tecelagem plana e tubular com fibras naturais e sintéticas, sem acabamento, exclusive tricô e crochê </t>
  </si>
  <si>
    <t>E-02-02-2</t>
  </si>
  <si>
    <t>Sistema de geração de energia termelétrica utilizando combustível não fóssil</t>
  </si>
  <si>
    <t>Bocaiúva</t>
  </si>
  <si>
    <t>C-08-08-7</t>
  </si>
  <si>
    <t xml:space="preserve">Fiação e tecelagem plana e tubular com fibras naturais e sintéticas, com acabamento </t>
  </si>
  <si>
    <t>E-02-03-8</t>
  </si>
  <si>
    <t>Linhas de transmissão de energia elétrica</t>
  </si>
  <si>
    <t>Bom Despacho</t>
  </si>
  <si>
    <t>C-09-01-6</t>
  </si>
  <si>
    <t xml:space="preserve">Facção e confecção de roupas, peças de vestuário e artefatos diversos de tecidos com lavagem, tingimento e outros acabamentos </t>
  </si>
  <si>
    <t>E-02-05-4</t>
  </si>
  <si>
    <t>Usina eólica</t>
  </si>
  <si>
    <t>Bom Jardim de Minas</t>
  </si>
  <si>
    <t>C-09-02-4</t>
  </si>
  <si>
    <t>Facção e confecção de artefatos diversos de couros (exclusive calçados).</t>
  </si>
  <si>
    <t>E-02-06-2</t>
  </si>
  <si>
    <t>Usina solar fotovoltaica</t>
  </si>
  <si>
    <t>Bom Jesus da Penha</t>
  </si>
  <si>
    <t xml:space="preserve">Fabricação de calçados em geral. </t>
  </si>
  <si>
    <t>E-02-06-3</t>
  </si>
  <si>
    <t>Usina solar heliotérmica</t>
  </si>
  <si>
    <t>Bom Jesus do Amparo</t>
  </si>
  <si>
    <t xml:space="preserve">Usinas de produção de concreto comum. </t>
  </si>
  <si>
    <t>E-03-01-8</t>
  </si>
  <si>
    <t>Barragem de acumulação de água para abastecimento público, industrial e na mineração ou para perenização</t>
  </si>
  <si>
    <t>Bom Jesus do Galho</t>
  </si>
  <si>
    <t xml:space="preserve">Usinas de produção de concreto asfáltico. </t>
  </si>
  <si>
    <t>E-03-02-6</t>
  </si>
  <si>
    <t>Canalização e/ou retificação de curso d’água</t>
  </si>
  <si>
    <t>Bom Repouso</t>
  </si>
  <si>
    <t>C-10-03-0</t>
  </si>
  <si>
    <t xml:space="preserve">Fabricação de próteses e equipamentos ortopédicos em geral, inclusive materiais para uso em medicina, cirurgia e odontologia </t>
  </si>
  <si>
    <t>E-03-04-2</t>
  </si>
  <si>
    <t>Estação de tratamento de água para abastecimento</t>
  </si>
  <si>
    <t>Bom Sucesso</t>
  </si>
  <si>
    <t>C-10-04-9</t>
  </si>
  <si>
    <t>Fabricação de materiais fotográfico, cinematográfico ou fonográfico.</t>
  </si>
  <si>
    <t>E-03-05-0</t>
  </si>
  <si>
    <t>Interceptores, Emissários, Elevatórias e Reversão de Esgoto</t>
  </si>
  <si>
    <t>Bonfim</t>
  </si>
  <si>
    <t xml:space="preserve">Fabricação de instrumentos e material ótico. </t>
  </si>
  <si>
    <t>E-03-06-9</t>
  </si>
  <si>
    <t>Estação de tratamento de esgoto sanitário</t>
  </si>
  <si>
    <t>Bonfinópolis de Minas</t>
  </si>
  <si>
    <t>C-10-06-5</t>
  </si>
  <si>
    <t xml:space="preserve">Fabricação de artigos de joalheria, bijuteria, ourivesaria e lapidação </t>
  </si>
  <si>
    <t>E-03-07-7</t>
  </si>
  <si>
    <t>Aterro sanitário, inclusive Aterro Sanitário de Pequeno Porte – ASPP</t>
  </si>
  <si>
    <t>Bonito de Minas</t>
  </si>
  <si>
    <t>C-10-07-3</t>
  </si>
  <si>
    <t xml:space="preserve">Fabricação de instrumentos musicais, inclusive elétricos </t>
  </si>
  <si>
    <t>E-03-07-8</t>
  </si>
  <si>
    <t>Estação de transbordo de resíduos sólidos urbanos</t>
  </si>
  <si>
    <t>Borda da Mata</t>
  </si>
  <si>
    <t>C-10-08-1</t>
  </si>
  <si>
    <t xml:space="preserve">Fabricação de escovas, pincéis, vassouras, espanadores e semelhantes </t>
  </si>
  <si>
    <t>E-03-07-9</t>
  </si>
  <si>
    <t>Unidade de triagem de recicláveis e/ou de tratamento de resíduos orgânicos originados de resíduos sólidos urbanos.</t>
  </si>
  <si>
    <t>Botelhos</t>
  </si>
  <si>
    <t>C-10-09-1</t>
  </si>
  <si>
    <t xml:space="preserve">Fabricação de outros artigos de plástico, borracha, madeira ou outros materiais (exclusive metais), não especificados ou não classificados </t>
  </si>
  <si>
    <t>E-03-07-11</t>
  </si>
  <si>
    <t>Outras formas de destinação de resíduos sólidos urbanos não listadas ou não classificadas</t>
  </si>
  <si>
    <t>Botumirim</t>
  </si>
  <si>
    <t xml:space="preserve">Torrefação e moagem de grãos. </t>
  </si>
  <si>
    <t>E-04-01-4</t>
  </si>
  <si>
    <t>Loteamento do solo urbano, exceto distritos industriais e similares</t>
  </si>
  <si>
    <t>Brás Pires</t>
  </si>
  <si>
    <t xml:space="preserve">Abate de animais de pequeno porte (aves, coelhos, rãs, etc.). </t>
  </si>
  <si>
    <t>E-04-02-2</t>
  </si>
  <si>
    <t>Distrito industrial e zona estritamente industrial, comercial ou logística</t>
  </si>
  <si>
    <t>Brasilândia de Minas</t>
  </si>
  <si>
    <t>D-01-03-1</t>
  </si>
  <si>
    <t xml:space="preserve">Abate de animais de médio e grande porte (suínos, ovinos, caprinos, bovinos, eqüinos, bubalinos, muares, etc.). </t>
  </si>
  <si>
    <t>E-05-01-1</t>
  </si>
  <si>
    <t>Barragens ou bacias de amortecimento de cheias</t>
  </si>
  <si>
    <t>Brasília de Minas</t>
  </si>
  <si>
    <t xml:space="preserve">Industrialização da carne, inclusive desossa, charqueada e preparação de conservas </t>
  </si>
  <si>
    <t>E-05-02-9</t>
  </si>
  <si>
    <t>Diques de contenção de cheias de corpo d’água</t>
  </si>
  <si>
    <t>Braúnas</t>
  </si>
  <si>
    <t>Processamento de subprodutos de origem animal para produção de sebo, óleos e farinha.</t>
  </si>
  <si>
    <t>E-05-03-7</t>
  </si>
  <si>
    <t>Dragagem para desassoreamento de corpos d’água</t>
  </si>
  <si>
    <t>Brazópolis</t>
  </si>
  <si>
    <t>D-01-06-6</t>
  </si>
  <si>
    <t xml:space="preserve">Preparação do leite e fabricação de produtos de laticínios. </t>
  </si>
  <si>
    <t>E-05-04-5</t>
  </si>
  <si>
    <t>Transposição de águas entre bacias</t>
  </si>
  <si>
    <t>Brumadinho</t>
  </si>
  <si>
    <t xml:space="preserve">Resfriamento e distribuição de leite em instalações industriais </t>
  </si>
  <si>
    <t>E-05-06-0</t>
  </si>
  <si>
    <t>Parques cemitérios</t>
  </si>
  <si>
    <t>Bueno Brandão</t>
  </si>
  <si>
    <t xml:space="preserve">Fabricação e refinação de açúcar </t>
  </si>
  <si>
    <t>E-05-06-1</t>
  </si>
  <si>
    <t>Crematório</t>
  </si>
  <si>
    <t>Buenópolis</t>
  </si>
  <si>
    <t xml:space="preserve">Refinação e preparação de óleos e gorduras vegetais, produção de manteiga de cacau e de gorduras de origem animal destinadas à alimentação. </t>
  </si>
  <si>
    <t>E-05-07-0</t>
  </si>
  <si>
    <t>Atividades e empreendimentos residenciais multifamiliar, comerciais ou industriais previstos no art. 4º-B, da Lei Estadual 15.979 de 2006, desde que sujeitos ao licenciamento ambiental estadual nos termos da Deliberação Normativa Copam nº 222, de 23 de maio de 2018</t>
  </si>
  <si>
    <t>Bugre</t>
  </si>
  <si>
    <t>D-01-10-4</t>
  </si>
  <si>
    <t xml:space="preserve">Fabricação de vinagre </t>
  </si>
  <si>
    <t>F-01-01-5</t>
  </si>
  <si>
    <t>Central de recebimento, armazenamento temporário, triagem ou transbordo de sucata metálica, papel, papelão, plásticos ou vidro para reciclagem, não contaminados com óleos, graxas, agrotóxicos ou produtos químicos</t>
  </si>
  <si>
    <t>Buritis</t>
  </si>
  <si>
    <t xml:space="preserve">Fabricação de fermentos e leveduras </t>
  </si>
  <si>
    <t>F-01-01-6</t>
  </si>
  <si>
    <t>Central de recebimento, armazenamento, triagem e/ou transbordo de sucata metálica, papel, papelão, plásticos ou vidro para reciclagem, contaminados com óleos, graxas ou produtos químicos, exceto agrotóxicos</t>
  </si>
  <si>
    <t>Buritizeiro</t>
  </si>
  <si>
    <t xml:space="preserve">Fabricação de conservas e condimentos. </t>
  </si>
  <si>
    <t>F-01-01-7</t>
  </si>
  <si>
    <t>Central de recebimento, armazenamento, triagem e/ou transbordo de embalagens plásticas usadas de óleos lubrificantes com ou sem sistema de picotagem ou outro processo de cominuição, e/ou filtros de óleo lubrificante</t>
  </si>
  <si>
    <t>Cabeceira Grande</t>
  </si>
  <si>
    <t xml:space="preserve">Formulação de rações balanceadas e de alimentos preparados para animais. </t>
  </si>
  <si>
    <t>F-01-08-1</t>
  </si>
  <si>
    <t>Centrais e postos de recebimento de embalagens de agrotóxicos e afins, vazias ou contendo resíduos</t>
  </si>
  <si>
    <t>Cabo Verde</t>
  </si>
  <si>
    <t xml:space="preserve">Fabricação de produtos alimentares, não especificados ou não classificados </t>
  </si>
  <si>
    <t>F-01-09-1</t>
  </si>
  <si>
    <t>Central de recebimento, armazenamento, triagem e/ou transbordo de lâmpadas fluorescentes, de vapor de sódio, vapor de mercúrio, outros vapores metálicos, de luz mista e lâmpadas especiais que contenham mercúrio</t>
  </si>
  <si>
    <t>Cachoeira da Prata</t>
  </si>
  <si>
    <t xml:space="preserve">Fabricação de vinhos </t>
  </si>
  <si>
    <t>F-01-09-2</t>
  </si>
  <si>
    <t>Central de recebimento, armazenamento, triagem e/ou transbordo de pilhas e baterias; ou baterias automotivas</t>
  </si>
  <si>
    <t>Cachoeira de Minas</t>
  </si>
  <si>
    <t xml:space="preserve">Fabricação de aguardente </t>
  </si>
  <si>
    <t>F-01-09-3</t>
  </si>
  <si>
    <t>Central de recebimento, armazenamento, triagem e/ou transbordo de resíduos eletroeletrônicos com a separação de componentes que implique exposição de resíduos perigosos</t>
  </si>
  <si>
    <t>Cachoeira de Pajeú</t>
  </si>
  <si>
    <t>D-02-03-8</t>
  </si>
  <si>
    <t xml:space="preserve">Padronização, envelhecimento ou engarrafamento de bebidas. </t>
  </si>
  <si>
    <t>F-01-09-4</t>
  </si>
  <si>
    <t>Central de recebimento, armazenamento, triagem e/ou transbordo de resíduos eletroeletrônicos, sem a separação de componentes, que não implique exposição de resíduos perigosos</t>
  </si>
  <si>
    <t>Cachoeira Dourada</t>
  </si>
  <si>
    <t xml:space="preserve">Fabricação de cervejas, chopes e maltes </t>
  </si>
  <si>
    <t>F-01-09-5</t>
  </si>
  <si>
    <t>Central de recebimento, armazenamento, triagem e/ou transbordo de outros resíduos não listados ou não classificados</t>
  </si>
  <si>
    <t>Caetanópolis</t>
  </si>
  <si>
    <t xml:space="preserve">Fabricação de sucos. </t>
  </si>
  <si>
    <t>F-01-10-1</t>
  </si>
  <si>
    <t>Central de armazenamento temporário e/ou transferência de resíduos Classe I perigosos</t>
  </si>
  <si>
    <t>Caeté</t>
  </si>
  <si>
    <t xml:space="preserve">Fabricação de licores e outras bebidas alcoólicas </t>
  </si>
  <si>
    <t>F-01-10-2</t>
  </si>
  <si>
    <t>Unidade de Transferência de Resíduos de Serviços de Saúde (UTRSS)</t>
  </si>
  <si>
    <t>Caiana</t>
  </si>
  <si>
    <t xml:space="preserve">Fabricação de refrigerantes (inclusive quando associada à extração de água mineral) e de outras bebidas não alcóolicas, exclusive sucos. </t>
  </si>
  <si>
    <t>F-02-01-1</t>
  </si>
  <si>
    <t>Transporte rodoviário de produtos e resíduos perigosos</t>
  </si>
  <si>
    <t>Cajuri</t>
  </si>
  <si>
    <t>D-02-08-9</t>
  </si>
  <si>
    <t xml:space="preserve">Destilação de álcool </t>
  </si>
  <si>
    <t>F-05-01-0</t>
  </si>
  <si>
    <t>Reciclagem de plásticos com a utilização de processo de reciclagem a seco</t>
  </si>
  <si>
    <t>Caldas</t>
  </si>
  <si>
    <t xml:space="preserve">Preparação de fumo, fabricação de cigarros, charutos e cigarrilhas </t>
  </si>
  <si>
    <t>F-05-02-9</t>
  </si>
  <si>
    <t>Reciclagem de plásticos com a utilização de processo de reciclagem a base de lavagem com água</t>
  </si>
  <si>
    <t>Camacho</t>
  </si>
  <si>
    <t>Implantação ou duplicação de rodovias</t>
  </si>
  <si>
    <t>F-05-03-7</t>
  </si>
  <si>
    <t>Reciclagem de embalagens de agrotóxicos</t>
  </si>
  <si>
    <t>Camanducaia</t>
  </si>
  <si>
    <t>E-01-02-3</t>
  </si>
  <si>
    <t>Contorno rodoviário de cidades com população superior a 100.000 habitantes ou sistemas viários de regiões metropolitanas ou áreas conurbadas</t>
  </si>
  <si>
    <t>F-05-04-5</t>
  </si>
  <si>
    <t>Reciclagem de pilhas, baterias e acumuladores</t>
  </si>
  <si>
    <t>Cambuí</t>
  </si>
  <si>
    <t>F-05-05-3</t>
  </si>
  <si>
    <t>Compostagem de resíduos industriais</t>
  </si>
  <si>
    <t>Cambuquira</t>
  </si>
  <si>
    <t>F-05-06-1</t>
  </si>
  <si>
    <t>Reciclagem de lâmpadas</t>
  </si>
  <si>
    <t>Campanário</t>
  </si>
  <si>
    <t>Trens metropolitanos</t>
  </si>
  <si>
    <t>F-05-07-1</t>
  </si>
  <si>
    <t>Reciclagem ou regeneração de outros resíduos classe 2 (não-perigosos) não especificados</t>
  </si>
  <si>
    <t>Campanha</t>
  </si>
  <si>
    <t>F-05-07-2</t>
  </si>
  <si>
    <t>Reciclagem ou regeneração de outros resíduos classe 1 (perigosos) não especificados</t>
  </si>
  <si>
    <t>Campestre</t>
  </si>
  <si>
    <t>F-05-09-6</t>
  </si>
  <si>
    <t>Rerrefino de óleos lubrificantes usados</t>
  </si>
  <si>
    <t>Campina Verde</t>
  </si>
  <si>
    <t>F-05-10-2</t>
  </si>
  <si>
    <t>Reciclagem de eletroeletrônicos contendo clorofluorcarbonetos (CFC) ou hidroclorofluorcarbonos (HCFCs) em sua composição</t>
  </si>
  <si>
    <t>Campo Azul</t>
  </si>
  <si>
    <t>F-05-10-7</t>
  </si>
  <si>
    <t>Reciclagem de eletroeletrônicos contendo resíduos perigosos classe I</t>
  </si>
  <si>
    <t>Campo Belo</t>
  </si>
  <si>
    <t>Dutos para o transporte de gás natural</t>
  </si>
  <si>
    <t>F-05-11-8</t>
  </si>
  <si>
    <t>Aterro para resíduos perigosos - classe I</t>
  </si>
  <si>
    <t>Campo do Meio</t>
  </si>
  <si>
    <t>Gasodutos, exclusive para o transporte de gás natural</t>
  </si>
  <si>
    <t>F-05-12-6</t>
  </si>
  <si>
    <t>Aterro para resíduos não perigosos – Classe II-A e II-B, exceto resíduos sólidos urbanos e resíduos da construção civil</t>
  </si>
  <si>
    <t>Campo Florido</t>
  </si>
  <si>
    <t>F-05-13-4</t>
  </si>
  <si>
    <t>Tratamento térmico de resíduos tais como incineração, pirólise, gaseificação e plasma</t>
  </si>
  <si>
    <t>Campos Altos</t>
  </si>
  <si>
    <t>Minerodutos</t>
  </si>
  <si>
    <t>F-05-13-5</t>
  </si>
  <si>
    <t>Disposição final de resíduos de serviços de saúde (Grupos A4, B sólido não perigoso, E sem contaminação biológica, Grupo D, e Grupos A1, A2 e E com contaminação biológica submetidos a tratamento prévio) em aterro sanitário, aterro para resíduos não perigosos – classe II A, ou célula de disposição especial</t>
  </si>
  <si>
    <t>Campos Gerais</t>
  </si>
  <si>
    <t>F-05-13-7</t>
  </si>
  <si>
    <t>Tratamento de resíduos de serviços de saúde (Grupos A e E com contaminação biológica), visando a redução ou eliminação da carga microbiana, tais como desinfecção química, autoclave ou micro-ondas</t>
  </si>
  <si>
    <t>Cana Verde</t>
  </si>
  <si>
    <t>F-05-14-1</t>
  </si>
  <si>
    <t>Unidade de mistura e pré-condicionamento de resíduos para coprocessamento em fornos de clínquer</t>
  </si>
  <si>
    <t>Canaã</t>
  </si>
  <si>
    <t>F-05-14-2</t>
  </si>
  <si>
    <t>Coprocessamento de resíduos em forno de clínquer</t>
  </si>
  <si>
    <t>Canápolis</t>
  </si>
  <si>
    <t>F-05-15-0</t>
  </si>
  <si>
    <t>Outras formas de destinação de resíduos não listadas ou não classificadas</t>
  </si>
  <si>
    <t>Candeias</t>
  </si>
  <si>
    <t>E-01-16-3</t>
  </si>
  <si>
    <t>Terminal de cargas, exceto minérios, gás natural, petróleo, produtos químicos e petroquímicos</t>
  </si>
  <si>
    <t>F-05-16-0</t>
  </si>
  <si>
    <t>Descaracterização de veículos</t>
  </si>
  <si>
    <t>Cantagalo</t>
  </si>
  <si>
    <t>E-01-17-1</t>
  </si>
  <si>
    <t>Teleféricos</t>
  </si>
  <si>
    <t>F-05-17-0</t>
  </si>
  <si>
    <t>Processamento ou reciclagem de sucata</t>
  </si>
  <si>
    <t>Caparaó</t>
  </si>
  <si>
    <t>Correias transportadoras</t>
  </si>
  <si>
    <t>F-05-18-0</t>
  </si>
  <si>
    <t>Aterro de resíduos da construção civil (classe “A”), exceto aterro para armazenamento/disposição de solo proveniente de obras de terraplanagem previsto em projeto aprovado da ocupação</t>
  </si>
  <si>
    <t>Capela Nova</t>
  </si>
  <si>
    <t>Barragens de geração de energia – Hidrelétricas</t>
  </si>
  <si>
    <t>F-05-18-1</t>
  </si>
  <si>
    <t>Áreas de triagem, transbordo e armazenamento transitório e/ou reciclagem de resíduos da construção civil e volumosos</t>
  </si>
  <si>
    <t>Capelinha</t>
  </si>
  <si>
    <t>Produção de Energia Termoelétrica, exclusive Gás Natural e Biogás</t>
  </si>
  <si>
    <t>F-05-19-0</t>
  </si>
  <si>
    <t xml:space="preserve"> Barragem de contenção de resíduos industriais</t>
  </si>
  <si>
    <t>Capetinga</t>
  </si>
  <si>
    <t>Geração de Bioeletricidade Sucroenergética</t>
  </si>
  <si>
    <t>F-06-01-7</t>
  </si>
  <si>
    <t>Postos revendedores, postos ou pontos de abastecimento, instalações de sistemas retalhistas, postos flutuantes de combustíveis e postos revendedores de combustíveis de aviação</t>
  </si>
  <si>
    <t>Capim Branco</t>
  </si>
  <si>
    <t>E-02-02-3</t>
  </si>
  <si>
    <t>Repotenciação de geração de Bioeletricidade Sucroenergética</t>
  </si>
  <si>
    <t>F-06-02-5</t>
  </si>
  <si>
    <t>Lavanderias industriais para tingimento, amaciamento e outros acabamentos em roupas, peças do vestuário e higienização e lavagem de artefatos diversos</t>
  </si>
  <si>
    <t>Capinópolis</t>
  </si>
  <si>
    <t>E-02-02-4</t>
  </si>
  <si>
    <t>Produção de Energia Termoelétrica a Gás Natural e Biogás</t>
  </si>
  <si>
    <t>F-06-03-3</t>
  </si>
  <si>
    <t>Serigrafia</t>
  </si>
  <si>
    <t>Capitão Andrade</t>
  </si>
  <si>
    <t>F-06-04-6</t>
  </si>
  <si>
    <t>Base de armazenamento e distribuição de lubrificantes, combustíveis líquidos derivados de petróleo, álcool combustível e outros combustíveis automotivos</t>
  </si>
  <si>
    <t>Capitão Enéas</t>
  </si>
  <si>
    <t>E-02-04-6</t>
  </si>
  <si>
    <t>Subestação de energia elétrica</t>
  </si>
  <si>
    <t>F-06-05-4</t>
  </si>
  <si>
    <t>Base de armazenamento e distribuição dos seguintes solventes: I - rafinados de pirólise; II - rafinados de reforma; III - solventes C9/C9 diidrogenados; IV - correntes C9; V - correntes C6-C8; VI - correntes C10; VII - tolueno; VIII - reformados pesados; IX - xilenos mistos; X - outros alquilbenzenos; XI - benzeno; XII - hexanos; XIII - outros solventes alifáticos; IV - aguarrás mineral</t>
  </si>
  <si>
    <t>Capitólio</t>
  </si>
  <si>
    <t>Usinas Eólicas</t>
  </si>
  <si>
    <t>F-06-06-2</t>
  </si>
  <si>
    <t>Base de envasamento de Gás Liquefeito de Petróleo – GLP</t>
  </si>
  <si>
    <t>Caputira</t>
  </si>
  <si>
    <t>Usina Solar Fotovoltaica</t>
  </si>
  <si>
    <t>F-06-07-0</t>
  </si>
  <si>
    <t>Unidades de compressão e distribuição de Gás Natural Comprimido – GNC a granel</t>
  </si>
  <si>
    <t>Caraí</t>
  </si>
  <si>
    <t>Barragens de saneamento</t>
  </si>
  <si>
    <t>G-01-01-5</t>
  </si>
  <si>
    <t>Horticultura (floricultura, olericultura, fruticultura anual, viveiricultura e cultura de ervas medicinais e aromáticas)</t>
  </si>
  <si>
    <t>Caranaíba</t>
  </si>
  <si>
    <t>Canais para drenagem</t>
  </si>
  <si>
    <t>G-01-03-1</t>
  </si>
  <si>
    <t>Culturas anuais, semiperenes e perenes, silvicultura e cultivos agrossilvipastoris, exceto horticultura</t>
  </si>
  <si>
    <t>Carandaí</t>
  </si>
  <si>
    <t>E-03-03-4</t>
  </si>
  <si>
    <t>Retificação de curso d’água</t>
  </si>
  <si>
    <t>G-02-02-1</t>
  </si>
  <si>
    <t>Avicultura</t>
  </si>
  <si>
    <t>Carangola</t>
  </si>
  <si>
    <t>Tratamento de água para abastecimento</t>
  </si>
  <si>
    <t>G-02-04-6</t>
  </si>
  <si>
    <t>Suinocultura</t>
  </si>
  <si>
    <t>Caratinga</t>
  </si>
  <si>
    <t>G-02-07-0</t>
  </si>
  <si>
    <t>Criação de bovinos, bubalinos, equinos, muares, ovinos e caprinos, em regime extensivo</t>
  </si>
  <si>
    <t>Carbonita</t>
  </si>
  <si>
    <t>Tratamento de esgoto sanitário</t>
  </si>
  <si>
    <t>G-02-08-9</t>
  </si>
  <si>
    <t>Criação de bovinos, bubalinos, equinos, muares, ovinos e caprinos, em regime de confinamento</t>
  </si>
  <si>
    <t>Careaçu</t>
  </si>
  <si>
    <t>Tratamento e/ou disposição final de resíduos sólidos urbanos</t>
  </si>
  <si>
    <t>G-02-12-7</t>
  </si>
  <si>
    <t>Aquicultura e/ou unidade de pesca esportiva tipo pesque-pague, exceto tanque-rede</t>
  </si>
  <si>
    <t>Carlos Chagas</t>
  </si>
  <si>
    <t>G-02-13-5</t>
  </si>
  <si>
    <t>Aquicultura em tanque-rede </t>
  </si>
  <si>
    <t>Carmésia</t>
  </si>
  <si>
    <t>E-03-08-5</t>
  </si>
  <si>
    <t>Tratamento e disposição final de resíduos de serviços de saúde (Grupo A – infectantes ou biológicos), exceto incineração</t>
  </si>
  <si>
    <t>G-03-03-4</t>
  </si>
  <si>
    <t>Produção de carvão vegetal oriunda de floresta plantada</t>
  </si>
  <si>
    <t>Carmo da Cachoeira</t>
  </si>
  <si>
    <t>E-03-08-6</t>
  </si>
  <si>
    <t>G-03-04-2</t>
  </si>
  <si>
    <t>Produção de carvão vegetal de origem nativa/aproveitamento do rendimento lenhoso</t>
  </si>
  <si>
    <t>Carmo da Mata</t>
  </si>
  <si>
    <t>E-03-09-3</t>
  </si>
  <si>
    <t>Aterro e/ou área de reciclagem de resíduos classe “A” da construção civil, e/ou áreas de triagem, transbordo e armazenamento transitório de resíduos da construção civil e volumosos</t>
  </si>
  <si>
    <t>G-04-01-4</t>
  </si>
  <si>
    <t>Beneficiamento primário de produtos agrícolas: limpeza, lavagem, secagem, despolpamento, descascamento, classificação e/ou tratamento de sementes</t>
  </si>
  <si>
    <t>Carmo de Minas</t>
  </si>
  <si>
    <t>Loteamento do solo urbano para fins exclusiva ou predominantemente residenciais</t>
  </si>
  <si>
    <t>G-05-02-0</t>
  </si>
  <si>
    <t>Barragem de irrigação ou de perenização para agricultura</t>
  </si>
  <si>
    <t>Carmo do Cajuru</t>
  </si>
  <si>
    <t>E-04-01-5</t>
  </si>
  <si>
    <t>Loteamento do solo urbano para fins exclusiva ou predominantemente residenciais para construção de habitações de interesse social, nos termos da Resolução CONAMA nº. 412, de 13 de maio de 2009</t>
  </si>
  <si>
    <t>G-05-04-3</t>
  </si>
  <si>
    <t>Canais de irrigação</t>
  </si>
  <si>
    <t>Carmo do Paranaíba</t>
  </si>
  <si>
    <t>Distrito industrial e zona estritamente industrial</t>
  </si>
  <si>
    <t>Carmo do Rio Claro</t>
  </si>
  <si>
    <t>E-05-01-0</t>
  </si>
  <si>
    <t>Barragens de perenização</t>
  </si>
  <si>
    <t>Carmópolis de Minas</t>
  </si>
  <si>
    <t>Diques de proteção de margens de curso d água</t>
  </si>
  <si>
    <t>Carneirinho</t>
  </si>
  <si>
    <t>Carrancas</t>
  </si>
  <si>
    <t>Carvalhópolis</t>
  </si>
  <si>
    <t>E-05-05-3</t>
  </si>
  <si>
    <t>Descarga de Fundo de represa</t>
  </si>
  <si>
    <t>Carvalhos</t>
  </si>
  <si>
    <t>Depósito de sucata metálica, papel, papelão, plásticos ou vidro para reciclagem, não contaminados com óleos, graxas ou produtos químicos, exceto embalagens de agrotóxicos</t>
  </si>
  <si>
    <t>Casa Grande</t>
  </si>
  <si>
    <t>Depósito de sucata metálica, papel, papelão, plásticos ou vidro para reciclagem, contaminados com óleos, graxas ou produtos químicos, exceto embalagens de agrotóxicos</t>
  </si>
  <si>
    <t>Cascalho Rico</t>
  </si>
  <si>
    <t>Central de recebimento de embalagens plásticas usadas de óleos lubrificantes, com ou sem sistema de picotagem ou outro processo de cominuição.</t>
  </si>
  <si>
    <t>Cássia</t>
  </si>
  <si>
    <t>F-01-02-3</t>
  </si>
  <si>
    <t>Estocagem e/ou comércio atacadista de produtos extrativos de origem vegetal, em bruto</t>
  </si>
  <si>
    <t>Cataguases</t>
  </si>
  <si>
    <t>F-01-03-1</t>
  </si>
  <si>
    <t>Estocagem e/ou comércio atacadista de produtos extrativos de origem mineral, em bruto</t>
  </si>
  <si>
    <t>Catas Altas</t>
  </si>
  <si>
    <t>F-01-04-1</t>
  </si>
  <si>
    <t>Estocagem e/ou comércio atacadista de produtos químicos em geral, inclusive fogos de artifício e explosivos, exclusive produtos veterinários e agrotóxicos</t>
  </si>
  <si>
    <t>Catas Altas da Noruega</t>
  </si>
  <si>
    <t>F-01-06-6</t>
  </si>
  <si>
    <t>Comércio atacadista de produtos, subprodutos e resíduos de origem animal exclusive produtos alimentícios</t>
  </si>
  <si>
    <t>Catuji</t>
  </si>
  <si>
    <t>F-01-07-4</t>
  </si>
  <si>
    <t>Comércio atacadista de produtos farmacêuticos</t>
  </si>
  <si>
    <t>Catuti</t>
  </si>
  <si>
    <t>Transporte rodoviário de resíduos perigosos - classe I</t>
  </si>
  <si>
    <t>Caxambu</t>
  </si>
  <si>
    <t>F-02-03-8</t>
  </si>
  <si>
    <t>Transporte rodoviário de produtos perigosos, conforme Decreto Federal 96.044, de 18-5-1988</t>
  </si>
  <si>
    <t>Cedro do Abaeté</t>
  </si>
  <si>
    <t>F-02-04-6</t>
  </si>
  <si>
    <t>Central de Minas</t>
  </si>
  <si>
    <t>F-02-05-4</t>
  </si>
  <si>
    <t>Centralina</t>
  </si>
  <si>
    <t>F-02-06-2</t>
  </si>
  <si>
    <t>Base de armazenamento e distribuição de gás liquefeito de petróleo - GLP</t>
  </si>
  <si>
    <t>Chácara</t>
  </si>
  <si>
    <t>F-02-07-0</t>
  </si>
  <si>
    <t xml:space="preserve">Unidades de compressão e de distribuição de gás natural comprimido - GNC. </t>
  </si>
  <si>
    <t>Chalé</t>
  </si>
  <si>
    <t>F-03-01-8</t>
  </si>
  <si>
    <t>Serviços de combate a pragas e ervas daninhas em área urbana</t>
  </si>
  <si>
    <t>Chapada do Norte</t>
  </si>
  <si>
    <t>F-03-02-6</t>
  </si>
  <si>
    <t xml:space="preserve">Centros de pesquisas científicas e tecnológicas, com laboratórios de análises físico-químicos e biológicas em áreas urbanas </t>
  </si>
  <si>
    <t>Chapada Gaúcha</t>
  </si>
  <si>
    <t>F-03-03-4</t>
  </si>
  <si>
    <t xml:space="preserve">Centros de pesquisas científicas e tecnológicas, não classificadas ou especificadas, exclusive de pesquisa nuclear. </t>
  </si>
  <si>
    <t>Chiador</t>
  </si>
  <si>
    <t>F-03-04-2</t>
  </si>
  <si>
    <t xml:space="preserve">Prestação de serviços de esterilização de materiais de uso médico-hospitalar, com o uso de óxido de etileno, executada fora dos hospitais </t>
  </si>
  <si>
    <t>Cipotânea</t>
  </si>
  <si>
    <t>F-03-05-0</t>
  </si>
  <si>
    <t xml:space="preserve">Prestação de outros serviços não citados ou não classificados. </t>
  </si>
  <si>
    <t>Claraval</t>
  </si>
  <si>
    <t>F-04-01-4</t>
  </si>
  <si>
    <t>Complexos turísticos e de lazer , inclusive parques temáticos e autódromos</t>
  </si>
  <si>
    <t>Claro dos Poções</t>
  </si>
  <si>
    <t>F-04-02-2</t>
  </si>
  <si>
    <t>Cláudio</t>
  </si>
  <si>
    <t>F-04-02-3</t>
  </si>
  <si>
    <t>Coimbra</t>
  </si>
  <si>
    <t>F-04-03-0</t>
  </si>
  <si>
    <t>Estabelecimentos prisionais</t>
  </si>
  <si>
    <t>Coluna</t>
  </si>
  <si>
    <t xml:space="preserve">Reciclagem de plásticos com a utilização de processo de reciclagem a seco. </t>
  </si>
  <si>
    <t>Comendador Gomes</t>
  </si>
  <si>
    <t xml:space="preserve">F-05-02-9 </t>
  </si>
  <si>
    <t xml:space="preserve">Reciclagem de plásticos com a utilização de processo de reciclagem a base de lavagem com água. </t>
  </si>
  <si>
    <t>Comercinho</t>
  </si>
  <si>
    <t xml:space="preserve">Reciclagem de embalagens de agrotóxicos. </t>
  </si>
  <si>
    <t>Conceição da Aparecida</t>
  </si>
  <si>
    <t xml:space="preserve">Reciclagem de pilhas, baterias e acumuladores. </t>
  </si>
  <si>
    <t>Conceição da Barra de Minas</t>
  </si>
  <si>
    <t xml:space="preserve">Compostagem de resíduos industriais </t>
  </si>
  <si>
    <t>Conceição das Alagoas</t>
  </si>
  <si>
    <t xml:space="preserve">Reciclagem de lâmpadas. </t>
  </si>
  <si>
    <t>Conceição das Pedras</t>
  </si>
  <si>
    <t xml:space="preserve">Reciclagem ou regeneração de outros resíduos classe 2 (não-perigosos) não especificados </t>
  </si>
  <si>
    <t>Conceição de Ipanema</t>
  </si>
  <si>
    <t>Conceição do Mato Dentro</t>
  </si>
  <si>
    <t>F-05-08-8</t>
  </si>
  <si>
    <t xml:space="preserve">Reciclagem ou regeneração de produtos químicos </t>
  </si>
  <si>
    <t>Conceição do Pará</t>
  </si>
  <si>
    <t xml:space="preserve">Re-refino de óleos lubrificantes usados. </t>
  </si>
  <si>
    <t>Conceição do Rio Verde</t>
  </si>
  <si>
    <t>F-05-10-1</t>
  </si>
  <si>
    <t xml:space="preserve">Reciclagem de resíduos de couro </t>
  </si>
  <si>
    <t>Conceição dos Ouros</t>
  </si>
  <si>
    <t>Aterro para resíduos perigosos - classe I, de origem industrial</t>
  </si>
  <si>
    <t>Cônego Marinho</t>
  </si>
  <si>
    <t>Aterro para resíduos não perigosos - classe II, de origem industrial</t>
  </si>
  <si>
    <t>Confins</t>
  </si>
  <si>
    <t xml:space="preserve">Incineração de resíduos. </t>
  </si>
  <si>
    <t>Congonhal</t>
  </si>
  <si>
    <t>Unidade de mistura e pré-condicionamento de resíduos para co-processamento em fornos de clínquer</t>
  </si>
  <si>
    <t>Congonhas</t>
  </si>
  <si>
    <t xml:space="preserve">Co-processamento de resíduos em forno de clínquer. </t>
  </si>
  <si>
    <t>Congonhas do Norte</t>
  </si>
  <si>
    <t xml:space="preserve">Outras formas de tratamento ou de disposição de resíduos não listadas ou não classificadas </t>
  </si>
  <si>
    <t>Conquista</t>
  </si>
  <si>
    <t>Reciclagem de veículos</t>
  </si>
  <si>
    <t>Conselheiro Lafaiete</t>
  </si>
  <si>
    <t>Conselheiro Pena</t>
  </si>
  <si>
    <t xml:space="preserve">Postos revendedores, postos ou pontos de abastecimento, instalações de sistemas retalhistas, postos flutuantes de combustíveis e postos revendedores de combustíveis de aviação </t>
  </si>
  <si>
    <t>Consolação</t>
  </si>
  <si>
    <t xml:space="preserve">Lavanderias industriais com tingimento, amaciamento e outros acabamentos em roupas, peças do vestuário e artefatos diversos de tecidos. </t>
  </si>
  <si>
    <t>Contagem</t>
  </si>
  <si>
    <t xml:space="preserve">Serigrafia </t>
  </si>
  <si>
    <t>Coqueiral</t>
  </si>
  <si>
    <t>Horticultura (floricultura, cultivo de hortaliças, legumes e especiarias horticulturas)</t>
  </si>
  <si>
    <t>Coração de Jesus</t>
  </si>
  <si>
    <t>G-01-02-3</t>
  </si>
  <si>
    <t>Horticultura Orgânica, tenha certificação reconhecida em resolução conjunta SEMAD/SEAPA</t>
  </si>
  <si>
    <t>Cordisburgo</t>
  </si>
  <si>
    <t xml:space="preserve">G-01-03-1 </t>
  </si>
  <si>
    <t>Culturas anuais, excluindo a olericultura</t>
  </si>
  <si>
    <t>Cordislândia</t>
  </si>
  <si>
    <t>G-01-04-1</t>
  </si>
  <si>
    <t>Cultivo orgânico, tenha certificação reconhecida em resolução conjunta SEMAD/SEAPA</t>
  </si>
  <si>
    <t>Corinto</t>
  </si>
  <si>
    <t>G-01-05-8</t>
  </si>
  <si>
    <t>Culturas perenes e cultivos classificados no programa de manejo integrado de pragas, conforme normas do Ministério da Agricultura, exceto cafeicultura e citricultura</t>
  </si>
  <si>
    <t>Coroaci</t>
  </si>
  <si>
    <t>G-01-06-6</t>
  </si>
  <si>
    <t>Cafeicultura e citricultura</t>
  </si>
  <si>
    <t>Coromandel</t>
  </si>
  <si>
    <t>G-01-07-4</t>
  </si>
  <si>
    <t>Cultura de cana-de-açúcar com queima</t>
  </si>
  <si>
    <t>Coronel Fabriciano</t>
  </si>
  <si>
    <t>G-01-07-5</t>
  </si>
  <si>
    <t>Cultura de cana-de-açúcar sem queima</t>
  </si>
  <si>
    <t>Coronel Murta</t>
  </si>
  <si>
    <t>G-01-08-2</t>
  </si>
  <si>
    <t>Viveiro de produção de mudas de espécies agrícolas, florestais e ornamentais</t>
  </si>
  <si>
    <t>Coronel Pacheco</t>
  </si>
  <si>
    <t>G-01-09-1</t>
  </si>
  <si>
    <t>Cultivos agroflorestais com espécies florestais nativas diversificada</t>
  </si>
  <si>
    <t>Coronel Xavier Chaves</t>
  </si>
  <si>
    <t>G-01-09-2</t>
  </si>
  <si>
    <t>Cultivos agroflorestais com espécies florestais exóticas</t>
  </si>
  <si>
    <t>Córrego Danta</t>
  </si>
  <si>
    <t>G-02-01-1</t>
  </si>
  <si>
    <t>Avicultura de corte e reprodução</t>
  </si>
  <si>
    <t>Córrego do Bom Jesus</t>
  </si>
  <si>
    <t>Avicultura de postura</t>
  </si>
  <si>
    <t>Córrego Fundo</t>
  </si>
  <si>
    <t>G-02-03-8</t>
  </si>
  <si>
    <t>Incubatório</t>
  </si>
  <si>
    <t>Córrego Novo</t>
  </si>
  <si>
    <t>Suinocultura (ciclo completo)</t>
  </si>
  <si>
    <t>Couto de Magalhães de Minas</t>
  </si>
  <si>
    <t>G-02-05-4</t>
  </si>
  <si>
    <t>Suinocultura (crescimento e terminação)</t>
  </si>
  <si>
    <t>Crisólita</t>
  </si>
  <si>
    <t>G-02-06-2</t>
  </si>
  <si>
    <t>Suinocultura (unidade de produção de leitões)</t>
  </si>
  <si>
    <t>Cristais</t>
  </si>
  <si>
    <t>Bovinocultura de leite, bubalinocultura de leite e caprinocultura de leite</t>
  </si>
  <si>
    <t>Cristália</t>
  </si>
  <si>
    <t>Criação de eqüinos, muares, ovinos, caprinos, bovinos de corte e búfalos de corte (confinados)</t>
  </si>
  <si>
    <t>Cristiano Otoni</t>
  </si>
  <si>
    <t>G-02-10-0</t>
  </si>
  <si>
    <t>Criação de ovinos, caprinos, bovinos de corte e búfalos de corte (extensivo)</t>
  </si>
  <si>
    <t>Cristina</t>
  </si>
  <si>
    <t>Aquicultura convencional e/ou unidade de pesca esportiva tipo pesque-pague</t>
  </si>
  <si>
    <t>Crucilândia</t>
  </si>
  <si>
    <t>Piscicultura em tanque-rede</t>
  </si>
  <si>
    <t>Cruzeiro da Fortaleza</t>
  </si>
  <si>
    <t>G-02-14-3</t>
  </si>
  <si>
    <t>Preparação do pescado associada à pesca ou à criação</t>
  </si>
  <si>
    <t>Cruzília</t>
  </si>
  <si>
    <t>G-02-15-1</t>
  </si>
  <si>
    <t>Resfriamento e distribuição do leite associados à atividade rural de produção de leite</t>
  </si>
  <si>
    <t>Cuparaque</t>
  </si>
  <si>
    <t>G-03-01-8</t>
  </si>
  <si>
    <t>Manejo Sustentável de Florestas Nativas</t>
  </si>
  <si>
    <t>Curral de Dentro</t>
  </si>
  <si>
    <t>G-03-02-6</t>
  </si>
  <si>
    <t>Silvicultura</t>
  </si>
  <si>
    <t>Curvelo</t>
  </si>
  <si>
    <t>Datas</t>
  </si>
  <si>
    <t>Delfim Moreira</t>
  </si>
  <si>
    <t>G-03-05-0</t>
  </si>
  <si>
    <t>Desdobramento da madeira</t>
  </si>
  <si>
    <t>Delfinópolis</t>
  </si>
  <si>
    <t>G-03-06-9</t>
  </si>
  <si>
    <t>Fabricação de madeira laminada ou chapas de madeira aglomerada, prensada ou compensada, revestida ou não revestida</t>
  </si>
  <si>
    <t>Delta</t>
  </si>
  <si>
    <t>G-03-07-7</t>
  </si>
  <si>
    <t>Tratamento químico para preservação de madeira</t>
  </si>
  <si>
    <t>Descoberto</t>
  </si>
  <si>
    <t>Beneficiamento primário de produtos agrícolas: limpeza, lavagem, secagem, descascamento ou classificação</t>
  </si>
  <si>
    <t>Desterro de Entre Rios</t>
  </si>
  <si>
    <t>G-04-02-2</t>
  </si>
  <si>
    <t>Beneficiamento de sementes</t>
  </si>
  <si>
    <t>Desterro do Melo</t>
  </si>
  <si>
    <t>G-04-03-0</t>
  </si>
  <si>
    <t>Armazenagem de grãos ou sementes não-associada a outras atividades listadas</t>
  </si>
  <si>
    <t>Diamantina</t>
  </si>
  <si>
    <t>G-05-01-0</t>
  </si>
  <si>
    <t>Projeto agropecuário irrigado, público ou privado, com infra-estrutura coletiva</t>
  </si>
  <si>
    <t>Diogo de Vasconcelos</t>
  </si>
  <si>
    <t>G-05-02-9</t>
  </si>
  <si>
    <t>Barragem de irrigação ou de perenização para agricultura sem deslocamento de população atingida</t>
  </si>
  <si>
    <t>Dionísio</t>
  </si>
  <si>
    <t>Barragem de irrigação ou de perenização para agricultura com deslocamento população atingida</t>
  </si>
  <si>
    <t>Divinésia</t>
  </si>
  <si>
    <t>G-05-03-7</t>
  </si>
  <si>
    <t>Projeto de assentamento para fins de reforma agrária</t>
  </si>
  <si>
    <t>Divino</t>
  </si>
  <si>
    <t>Canais de Irrigação</t>
  </si>
  <si>
    <t>Divino das Laranjeiras</t>
  </si>
  <si>
    <t>G-06-01-7</t>
  </si>
  <si>
    <t>Centrais e postos de recolhimento de embalagens de agrotóxicos e seus componentes</t>
  </si>
  <si>
    <t>Divinolândia de Minas</t>
  </si>
  <si>
    <t>G-06-01-8</t>
  </si>
  <si>
    <t>Comércio e/ou armazenamento de produtos agrotóxicos, veterinários e afins</t>
  </si>
  <si>
    <t>Divinópolis</t>
  </si>
  <si>
    <t>G-06-01-9</t>
  </si>
  <si>
    <t>Prestadora de serviço na aplicação terrestre de agrotóxicos e afins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</si>
  <si>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</si>
  <si>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</si>
  <si>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</si>
  <si>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</si>
  <si>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</si>
  <si>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</si>
  <si>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</si>
  <si>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</si>
  <si>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</si>
  <si>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</si>
  <si>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</si>
  <si>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</si>
  <si>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</si>
  <si>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</si>
  <si>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</si>
  <si>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</si>
  <si>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</si>
  <si>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</si>
  <si>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</si>
  <si>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</si>
  <si>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</si>
  <si>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</si>
  <si>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</si>
  <si>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</si>
  <si>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</si>
  <si>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</si>
  <si>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</si>
  <si>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</si>
  <si>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</si>
  <si>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</si>
  <si>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</si>
  <si>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</si>
  <si>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</si>
  <si>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</si>
  <si>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</si>
  <si>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</si>
  <si>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Felixlândia</t>
  </si>
  <si>
    <t>Felizburgo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</si>
  <si>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</si>
  <si>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</si>
  <si>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</si>
  <si>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</si>
  <si>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</si>
  <si>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</si>
  <si>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</si>
  <si>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</si>
  <si>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</si>
  <si>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</si>
  <si>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</si>
  <si>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</si>
  <si>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</si>
  <si>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</si>
  <si>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</si>
  <si>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</si>
  <si>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</si>
  <si>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</si>
  <si>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</si>
  <si>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</si>
  <si>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</si>
  <si>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</si>
  <si>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</si>
  <si>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</si>
  <si>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</si>
  <si>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</si>
  <si>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</si>
  <si>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</si>
  <si>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</si>
  <si>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</si>
  <si>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</si>
  <si>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</si>
  <si>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</si>
  <si>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</si>
  <si>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</si>
  <si>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</si>
  <si>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</si>
  <si>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</si>
  <si>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</si>
  <si>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</si>
  <si>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</si>
  <si>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</si>
  <si>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</si>
  <si>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</si>
  <si>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</si>
  <si>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</si>
  <si>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</si>
  <si>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Ibiaí</t>
  </si>
  <si>
    <t>Ibiá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</si>
  <si>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</si>
  <si>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</si>
  <si>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</si>
  <si>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</si>
  <si>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</si>
  <si>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</si>
  <si>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</si>
  <si>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</si>
  <si>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</si>
  <si>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</si>
  <si>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</si>
  <si>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</si>
  <si>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</si>
  <si>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</si>
  <si>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</si>
  <si>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</si>
  <si>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</si>
  <si>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</si>
  <si>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</si>
  <si>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</si>
  <si>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</si>
  <si>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</si>
  <si>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</si>
  <si>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</si>
  <si>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</si>
  <si>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</si>
  <si>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</si>
  <si>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</si>
  <si>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</si>
  <si>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</si>
  <si>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</si>
  <si>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</si>
  <si>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</si>
  <si>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</si>
  <si>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</si>
  <si>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</si>
  <si>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</si>
  <si>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</si>
  <si>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</si>
  <si>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</si>
  <si>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</si>
  <si>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</si>
  <si>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</si>
  <si>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</si>
  <si>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</si>
  <si>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</si>
  <si>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</si>
  <si>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</si>
  <si>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</si>
  <si>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</si>
  <si>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</si>
  <si>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</si>
  <si>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</si>
  <si>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</si>
  <si>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</si>
  <si>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</si>
  <si>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</si>
  <si>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</si>
  <si>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</si>
  <si>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</si>
  <si>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</si>
  <si>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</si>
  <si>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</si>
  <si>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</si>
  <si>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</si>
  <si>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</si>
  <si>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</si>
  <si>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</si>
  <si>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</si>
  <si>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</si>
  <si>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</si>
  <si>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</si>
  <si>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</si>
  <si>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</si>
  <si>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</si>
  <si>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</si>
  <si>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</si>
  <si>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</si>
  <si>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</si>
  <si>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</si>
  <si>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</si>
  <si>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</si>
  <si>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</si>
  <si>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</si>
  <si>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</si>
  <si>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</si>
  <si>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</si>
  <si>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</si>
  <si>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</si>
  <si>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</si>
  <si>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</si>
  <si>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</si>
  <si>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</si>
  <si>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</si>
  <si>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</si>
  <si>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</si>
  <si>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</si>
  <si>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</si>
  <si>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</si>
  <si>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</si>
  <si>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</si>
  <si>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</si>
  <si>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</si>
  <si>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</si>
  <si>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</si>
  <si>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</si>
  <si>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</si>
  <si>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</si>
  <si>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</si>
  <si>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</si>
  <si>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</si>
  <si>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</si>
  <si>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</si>
  <si>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</si>
  <si>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</si>
  <si>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</si>
  <si>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</si>
  <si>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</si>
  <si>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</si>
  <si>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</si>
  <si>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</si>
  <si>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</si>
  <si>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</si>
  <si>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</si>
  <si>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</si>
  <si>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</si>
  <si>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</si>
  <si>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</si>
  <si>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</si>
  <si>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</si>
  <si>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</si>
  <si>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</si>
  <si>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</si>
  <si>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</si>
  <si>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</si>
  <si>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</si>
  <si>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</si>
  <si>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</si>
  <si>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</si>
  <si>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</si>
  <si>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</si>
  <si>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</si>
  <si>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</si>
  <si>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</si>
  <si>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</si>
  <si>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</si>
  <si>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</si>
  <si>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</si>
  <si>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</si>
  <si>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</si>
  <si>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</si>
  <si>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</si>
  <si>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</si>
  <si>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</si>
  <si>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</si>
  <si>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</si>
  <si>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</si>
  <si>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</si>
  <si>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</si>
  <si>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</si>
  <si>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</si>
  <si>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</si>
  <si>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</si>
  <si>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</si>
  <si>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</si>
  <si>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</si>
  <si>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</si>
  <si>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</si>
  <si>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</si>
  <si>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</si>
  <si>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</si>
  <si>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</si>
  <si>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</si>
  <si>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</si>
  <si>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</si>
  <si>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</si>
  <si>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</si>
  <si>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</si>
  <si>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</si>
  <si>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</si>
  <si>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</si>
  <si>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</si>
  <si>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</si>
  <si>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</si>
  <si>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</si>
  <si>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</si>
  <si>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</si>
  <si>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</si>
  <si>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</si>
  <si>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</si>
  <si>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</si>
  <si>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</si>
  <si>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</si>
  <si>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</si>
  <si>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</si>
  <si>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</si>
  <si>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</si>
  <si>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</si>
  <si>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</si>
  <si>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</si>
  <si>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</si>
  <si>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</si>
  <si>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</si>
  <si>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</si>
  <si>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</si>
  <si>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</si>
  <si>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</si>
  <si>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</si>
  <si>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</si>
  <si>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</si>
  <si>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</si>
  <si>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</si>
  <si>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</si>
  <si>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</si>
  <si>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</si>
  <si>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</si>
  <si>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</si>
  <si>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</si>
  <si>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</si>
  <si>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</si>
  <si>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</si>
  <si>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</si>
  <si>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</si>
  <si>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</si>
  <si>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</si>
  <si>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</si>
  <si>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</si>
  <si>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</si>
  <si>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</si>
  <si>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</si>
  <si>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</si>
  <si>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</si>
  <si>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</si>
  <si>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</si>
  <si>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</si>
  <si>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</si>
  <si>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</si>
  <si>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</si>
  <si>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</si>
  <si>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</si>
  <si>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</si>
  <si>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</si>
  <si>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</si>
  <si>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</si>
  <si>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</si>
  <si>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</si>
  <si>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</si>
  <si>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</si>
  <si>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</si>
  <si>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</si>
  <si>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</si>
  <si>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</si>
  <si>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</si>
  <si>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</si>
  <si>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</si>
  <si>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</si>
  <si>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</si>
  <si>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</si>
  <si>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</si>
  <si>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</si>
  <si>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</si>
  <si>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</si>
  <si>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</si>
  <si>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</si>
  <si>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</si>
  <si>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</si>
  <si>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</si>
  <si>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</si>
  <si>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</si>
  <si>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</si>
  <si>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</si>
  <si>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</si>
  <si>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</si>
  <si>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</si>
  <si>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</si>
  <si>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</si>
  <si>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</si>
  <si>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</si>
  <si>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</si>
  <si>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</si>
  <si>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</si>
  <si>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</si>
  <si>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</si>
  <si>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</si>
  <si>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</si>
  <si>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</si>
  <si>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</si>
  <si>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</si>
  <si>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</si>
  <si>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</si>
  <si>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</si>
  <si>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</si>
  <si>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</si>
  <si>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</si>
  <si>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</si>
  <si>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</si>
  <si>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</si>
  <si>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</si>
  <si>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</si>
  <si>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</si>
  <si>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</si>
  <si>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</si>
  <si>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</si>
  <si>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</si>
  <si>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</si>
  <si>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</si>
  <si>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</si>
  <si>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</si>
  <si>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</si>
  <si>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</si>
  <si>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</si>
  <si>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</si>
  <si>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</si>
  <si>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</si>
  <si>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</si>
  <si>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</si>
  <si>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</si>
  <si>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</si>
  <si>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</si>
  <si>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</si>
  <si>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</si>
  <si>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</si>
  <si>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</si>
  <si>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</si>
  <si>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</si>
  <si>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</si>
  <si>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</si>
  <si>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</si>
  <si>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</si>
  <si>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</si>
  <si>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</si>
  <si>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</si>
  <si>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</si>
  <si>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</si>
  <si>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</si>
  <si>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</si>
  <si>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</si>
  <si>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</si>
  <si>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</si>
  <si>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</si>
  <si>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</si>
  <si>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</si>
  <si>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</si>
  <si>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</si>
  <si>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</si>
  <si>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</si>
  <si>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do Ibitipoca</t>
  </si>
  <si>
    <t>Santa Rita do Itueto</t>
  </si>
  <si>
    <t>Santa Rita do Jacutinga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</si>
  <si>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</si>
  <si>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</si>
  <si>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</si>
  <si>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</si>
  <si>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</si>
  <si>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</si>
  <si>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</si>
  <si>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</si>
  <si>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</si>
  <si>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</si>
  <si>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</si>
  <si>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</si>
  <si>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</si>
  <si>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</si>
  <si>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</si>
  <si>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</si>
  <si>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</si>
  <si>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</si>
  <si>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</si>
  <si>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</si>
  <si>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</si>
  <si>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</si>
  <si>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</si>
  <si>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</si>
  <si>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</si>
  <si>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</si>
  <si>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</si>
  <si>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</si>
  <si>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</si>
  <si>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</si>
  <si>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</si>
  <si>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</si>
  <si>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</si>
  <si>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</si>
  <si>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</si>
  <si>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</si>
  <si>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</si>
  <si>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</si>
  <si>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</si>
  <si>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</si>
  <si>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</si>
  <si>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</si>
  <si>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</si>
  <si>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</si>
  <si>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</si>
  <si>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</si>
  <si>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</si>
  <si>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</si>
  <si>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</si>
  <si>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</si>
  <si>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</si>
  <si>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</si>
  <si>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</si>
  <si>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</si>
  <si>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</si>
  <si>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</si>
  <si>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</si>
  <si>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</si>
  <si>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</si>
  <si>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</si>
  <si>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</si>
  <si>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</si>
  <si>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</si>
  <si>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</si>
  <si>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</si>
  <si>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</si>
  <si>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</si>
  <si>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</si>
  <si>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</si>
  <si>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</si>
  <si>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</si>
  <si>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</si>
  <si>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</si>
  <si>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</si>
  <si>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</si>
  <si>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</si>
  <si>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</si>
  <si>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</si>
  <si>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</si>
  <si>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</si>
  <si>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</si>
  <si>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</si>
  <si>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</si>
  <si>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</si>
  <si>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</si>
  <si>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</si>
  <si>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Sem 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</si>
  <si>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</si>
  <si>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</si>
  <si>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</si>
  <si>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</si>
  <si>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</si>
  <si>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</si>
  <si>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</si>
  <si>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</si>
  <si>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</si>
  <si>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</si>
  <si>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</si>
  <si>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</si>
  <si>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</si>
  <si>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</si>
  <si>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</si>
  <si>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</si>
  <si>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</si>
  <si>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</si>
  <si>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</si>
  <si>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</si>
  <si>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</si>
  <si>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</si>
  <si>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</si>
  <si>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</si>
  <si>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</si>
  <si>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</si>
  <si>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</si>
  <si>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</si>
  <si>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</si>
  <si>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</si>
  <si>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</si>
  <si>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</si>
  <si>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</si>
  <si>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</si>
  <si>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</si>
  <si>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</si>
  <si>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</si>
  <si>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</si>
  <si>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</si>
  <si>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</si>
  <si>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</si>
  <si>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</si>
  <si>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</si>
  <si>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</si>
  <si>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</si>
  <si>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</si>
  <si>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</si>
  <si>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</si>
  <si>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</si>
  <si>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Ubaí</t>
  </si>
  <si>
    <t>Ubaporanga</t>
  </si>
  <si>
    <t>Ubá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</si>
  <si>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</si>
  <si>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</si>
  <si>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</si>
  <si>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</si>
  <si>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</si>
  <si>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</si>
  <si>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</si>
  <si>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</si>
  <si>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</si>
  <si>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</si>
  <si>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</si>
  <si>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</si>
  <si>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</si>
  <si>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</si>
  <si>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</si>
  <si>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</si>
  <si>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</si>
  <si>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</si>
  <si>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</si>
  <si>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</si>
  <si>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</si>
  <si>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</si>
  <si>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</si>
  <si>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</si>
  <si>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</si>
  <si>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</si>
  <si>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</si>
  <si>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</si>
  <si>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</si>
  <si>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</si>
  <si>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TELA 2 - Dados sobre o lançamento do efluente</t>
  </si>
  <si>
    <t>2.1 Nome do ponto de lançamento:</t>
  </si>
  <si>
    <t>2.2 Tipo de efluente líquido no ponto de lançamento e responsável pelo tratamento do efluente</t>
  </si>
  <si>
    <t>Sanitário</t>
  </si>
  <si>
    <t>Percolado de aterro industrial</t>
  </si>
  <si>
    <t>Industrial</t>
  </si>
  <si>
    <t>Lixiviado de aterro sanitário</t>
  </si>
  <si>
    <t>Sanitário e industrial tratados juntos</t>
  </si>
  <si>
    <t>Efluente de caixa SAO</t>
  </si>
  <si>
    <t>Outros.</t>
  </si>
  <si>
    <t>Especificar:</t>
  </si>
  <si>
    <r>
      <t xml:space="preserve">2.2.1 </t>
    </r>
    <r>
      <rPr>
        <sz val="10"/>
        <color rgb="FF000000"/>
        <rFont val="Calibri"/>
        <family val="2"/>
      </rPr>
      <t>Assinalar abaixo, qual o(s) responsável(éis) pelo tratamento do efluente do ponto de lançamento declarado:</t>
    </r>
  </si>
  <si>
    <t>O próprio empreendimento</t>
  </si>
  <si>
    <t>Terceiros</t>
  </si>
  <si>
    <t>Ambos</t>
  </si>
  <si>
    <r>
      <t xml:space="preserve">2.2.2 </t>
    </r>
    <r>
      <rPr>
        <sz val="10"/>
        <color rgb="FF000000"/>
        <rFont val="Calibri"/>
        <family val="2"/>
      </rPr>
      <t>Caso o empreendimento lance efluentes em rede pública, informar o número do contrato com a concessionária . No caso da concessionária ser a COPASA, informar o PRECEND</t>
    </r>
  </si>
  <si>
    <r>
      <t xml:space="preserve">2.2.3 </t>
    </r>
    <r>
      <rPr>
        <sz val="10"/>
        <color rgb="FF000000"/>
        <rFont val="Calibri"/>
        <family val="2"/>
      </rPr>
      <t xml:space="preserve">Se o </t>
    </r>
    <r>
      <rPr>
        <b/>
        <sz val="10"/>
        <color rgb="FFFF0000"/>
        <rFont val="Calibri"/>
        <family val="2"/>
      </rPr>
      <t>empreendimento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 que se refere a DCP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for uma Estação de Tratamento de Esgoto Sanitário (ETE) municipal</t>
    </r>
    <r>
      <rPr>
        <b/>
        <sz val="10"/>
        <color rgb="FF000000"/>
        <rFont val="Calibri"/>
        <family val="2"/>
      </rPr>
      <t>,</t>
    </r>
    <r>
      <rPr>
        <sz val="10"/>
        <color rgb="FF000000"/>
        <rFont val="Calibri"/>
        <family val="2"/>
      </rPr>
      <t xml:space="preserve"> além de assinalar, no item 2.1, TODOS os tipos de efluentes recebidos para tratamento na ETE, informar:</t>
    </r>
  </si>
  <si>
    <t>População atual atendida pela ETE municipal:</t>
  </si>
  <si>
    <t>habitantes</t>
  </si>
  <si>
    <t>2.3 O efluente líquido bruto (sem tratamento) é encaminhado para:</t>
  </si>
  <si>
    <t>Selecionar local do lançamento:</t>
  </si>
  <si>
    <t>2.4 Nível máximo de tratamento realizado até o ponto de lançamento:</t>
  </si>
  <si>
    <t>Sem tratamento</t>
  </si>
  <si>
    <t>Preliminar</t>
  </si>
  <si>
    <t>Primário</t>
  </si>
  <si>
    <t>Primário quimicamente assistido</t>
  </si>
  <si>
    <t>Secundário</t>
  </si>
  <si>
    <t>Terciário</t>
  </si>
  <si>
    <t>2.5 Marcar as unidades do sistema de tratamento do efluente, caso exista no empreendimento:</t>
  </si>
  <si>
    <t>Medidor de Vazão</t>
  </si>
  <si>
    <t>Filtro Anaeróbio</t>
  </si>
  <si>
    <t>Decantador Secundário</t>
  </si>
  <si>
    <t>Bombeamento</t>
  </si>
  <si>
    <t>Físico químico</t>
  </si>
  <si>
    <t>Lagoas</t>
  </si>
  <si>
    <t>Gradeamento</t>
  </si>
  <si>
    <t>Filtro Biológico Percolador</t>
  </si>
  <si>
    <t>Lodos ativados</t>
  </si>
  <si>
    <t>Peneiramento</t>
  </si>
  <si>
    <t>Decantador Primário</t>
  </si>
  <si>
    <t>Desarenador</t>
  </si>
  <si>
    <t>Reator anaeróbio de fluxo ascendente</t>
  </si>
  <si>
    <t>Tanque de equalização</t>
  </si>
  <si>
    <t>2.6 Informar nome do corpo de água, caso haja lançamento direto de efluente no mesmo (com ou sem tratamento). Caso contrário, informar o destino do efluente. Ex: Rede Pública, Sumidouro, Solo, Sistema de tratamento de terceiros, etc.:</t>
  </si>
  <si>
    <t>2.7 Bacia/CH:</t>
  </si>
  <si>
    <r>
      <t>2.8 Coordenadas de lançamento no corpo receptor/descarte</t>
    </r>
    <r>
      <rPr>
        <sz val="10"/>
        <color rgb="FF000000"/>
        <rFont val="Calibri"/>
        <family val="2"/>
      </rPr>
      <t xml:space="preserve"> </t>
    </r>
    <r>
      <rPr>
        <sz val="8"/>
        <color rgb="FF000000"/>
        <rFont val="Calibri"/>
        <family val="2"/>
      </rPr>
      <t>(formato LAT/LONG 19°53'21,30"/46°26'22,82" ou decimais -19,887213 /       -46,439672)</t>
    </r>
  </si>
  <si>
    <t>Município do Ponto de Lançamento:</t>
  </si>
  <si>
    <t xml:space="preserve">SUPRAM: </t>
  </si>
  <si>
    <t>UTM (X, Y)</t>
  </si>
  <si>
    <t>Long. ou X (6 dígitos):</t>
  </si>
  <si>
    <t>Lat. ou Y (7 dígitos):</t>
  </si>
  <si>
    <t>,</t>
  </si>
  <si>
    <t>Fuso horário</t>
  </si>
  <si>
    <t>2.9 No ano base, o empreendimento:</t>
  </si>
  <si>
    <t>- Realizou monitoramento de efluente líquido?</t>
  </si>
  <si>
    <t>Sim. Preencher a "Tela 3".</t>
  </si>
  <si>
    <t>- Realizou monitoramento do corpo de água receptor?</t>
  </si>
  <si>
    <t>Sim. Preencher a "Tela 4".</t>
  </si>
  <si>
    <t>- Tinha mais de um ponto de lançamento?</t>
  </si>
  <si>
    <t>Sim. Preencher uma nova planilha para cada ponto de lançamento</t>
  </si>
  <si>
    <t>Caso todas as respostas ao item 2.9 sejam "Não", justificar  no campo abaixo e encerrar a declaração.</t>
  </si>
  <si>
    <t xml:space="preserve">Justificativa: </t>
  </si>
  <si>
    <t>Em caso positivo, prosseguir  declaração nas telas indicadas.</t>
  </si>
  <si>
    <t>Rede pública/Estação de tratamento de efluentes municipal</t>
  </si>
  <si>
    <t>Corpo de água receptor</t>
  </si>
  <si>
    <t>Estação de tratamento de efluente no próprio empreendimento</t>
  </si>
  <si>
    <t>Outro.</t>
  </si>
  <si>
    <t>Selecione bacia/CH:</t>
  </si>
  <si>
    <t xml:space="preserve">Rio Doce  - DO1 - Rio Piranga </t>
  </si>
  <si>
    <t xml:space="preserve">Rio Doce  - DO2 - Rio Piracicaba </t>
  </si>
  <si>
    <t xml:space="preserve">Rio Doce  - DO3 - Rio Santo Antônio </t>
  </si>
  <si>
    <t xml:space="preserve">Rio Doce  - DO4 - Rio Suaçuí Grande </t>
  </si>
  <si>
    <t xml:space="preserve">Rio Doce  - DO5 - Rio Caratinga </t>
  </si>
  <si>
    <t>Rio Doce  - DO6 - Rio Manhuaçú</t>
  </si>
  <si>
    <t xml:space="preserve">Rio Grande - GD1 - Alto Rio Grande </t>
  </si>
  <si>
    <t xml:space="preserve">Rio Grande - GD2 - Rio das Mortes </t>
  </si>
  <si>
    <t xml:space="preserve">Rio Grande - GD3 - Entorno do Reservatório de Furnas </t>
  </si>
  <si>
    <t xml:space="preserve">Rio Grande - GD4 - Rio Verde </t>
  </si>
  <si>
    <t xml:space="preserve">Rio Grande - GD5 - Rio Sapucaí </t>
  </si>
  <si>
    <t xml:space="preserve">Rio Grande - GD6 - Afluentes Mineiros dos Rios Mogi-Guaçu e Pardo </t>
  </si>
  <si>
    <t xml:space="preserve">Rio Grande - GD7 - Médio Rio Grande </t>
  </si>
  <si>
    <t>Rio Grande - GD8 - Baixo Rio Grande</t>
  </si>
  <si>
    <t xml:space="preserve">Rio Jequitinhonha - JQ1 - Alto Rio Jequitinhonha </t>
  </si>
  <si>
    <t xml:space="preserve">Rio Jequitinhonha - JQ2 - Rio Araçuaí </t>
  </si>
  <si>
    <t>Rio Jequitinhonha - JQ3 - Médio e Baixo Rio Jequitinhonha</t>
  </si>
  <si>
    <t xml:space="preserve">Rio Paranaíba - PN1 - Alto Rio Paranaiba </t>
  </si>
  <si>
    <t xml:space="preserve">Rio Paranaíba - PN2 - Rio Araguari </t>
  </si>
  <si>
    <t>Rio Paranaíba - PN3 - Baixo Rio Paranaíba</t>
  </si>
  <si>
    <t xml:space="preserve">Rio Paraíba do Sul - PS1 - Rios Preto e Paraibuna </t>
  </si>
  <si>
    <t>Rio Paraíba do Sul - PS2 - Rios Pomba e Muriaé</t>
  </si>
  <si>
    <t>Rio Pardo - PA1 - Rio Pardo</t>
  </si>
  <si>
    <t>Rios Piracicaba e Jaguari - PJ1 - Rios Piracicaba e Jaguarí</t>
  </si>
  <si>
    <t xml:space="preserve">Rio São Francisco - SF1 - Alto Rio São Francisco </t>
  </si>
  <si>
    <t xml:space="preserve">Rio São Francisco - SF2 - Rio Pará </t>
  </si>
  <si>
    <t xml:space="preserve">Rio São Francisco - SF3 - Rio Paraopeba </t>
  </si>
  <si>
    <t xml:space="preserve">Rio São Francisco - SF4 - Entorno da Represa de Três Marias </t>
  </si>
  <si>
    <t xml:space="preserve">Rio São Francisco - SF5 - Rio das Velhas </t>
  </si>
  <si>
    <t xml:space="preserve">Rio São Francisco - SF6 - Rios Jequitaí e Pacuí </t>
  </si>
  <si>
    <t xml:space="preserve">Rio São Francisco - SF7 - Rio Paracatu </t>
  </si>
  <si>
    <t xml:space="preserve">Rio São Francisco - SF8 - Rio Urucuia </t>
  </si>
  <si>
    <t xml:space="preserve">Rio São Francisco - SF9 - Rio Pandeiros </t>
  </si>
  <si>
    <t>Rio São Francisco - SF10 - Rio Verde Grande</t>
  </si>
  <si>
    <t>Rios do Leste - MU1 - Rio Mucuri</t>
  </si>
  <si>
    <t>Rios do Leste - SM1 - Rio São Mateus</t>
  </si>
  <si>
    <t xml:space="preserve">Rios do Leste - Rio Alcobaça ou Itanhém </t>
  </si>
  <si>
    <t xml:space="preserve">Rios do Leste - Rio Buranhém </t>
  </si>
  <si>
    <t xml:space="preserve">Rios do Leste - Rio Itabapoana </t>
  </si>
  <si>
    <t xml:space="preserve">Rios do Leste - Rio Itapemirim </t>
  </si>
  <si>
    <t xml:space="preserve">Rios do Leste - Rio Itaúnas </t>
  </si>
  <si>
    <t xml:space="preserve">Rios do Leste - Rio Jucuruçu </t>
  </si>
  <si>
    <t>Rios do Leste - Rio Peruíbe</t>
  </si>
  <si>
    <t>TELA 3 - Dados sobre o programa de automonitoramento de efluente do lançamento</t>
  </si>
  <si>
    <t>Instruções de preenchimento:</t>
  </si>
  <si>
    <t>1 - Selecionar os parâmetros monitorados de acordo com a condicionante de licença. Editar "Outros" para inserir parâmetros não listados.</t>
  </si>
  <si>
    <t>2 - Informar se o parâmetro faz parte de condicionante ambiental ou não, selecionando a resposta na coluna "E" .</t>
  </si>
  <si>
    <t>3 - Inserir os resultados das análises nas colunas referentes aos meses em que foram realizadas as coletas.</t>
  </si>
  <si>
    <r>
      <t>4 - Caso a medição do parâmetro monitorado resulte em valor inferior ao limite de quantificação/detecção do método do laboratório, inserir sinal de "</t>
    </r>
    <r>
      <rPr>
        <b/>
        <sz val="10"/>
        <color rgb="FF000000"/>
        <rFont val="Calibri"/>
        <family val="2"/>
      </rPr>
      <t xml:space="preserve">&lt; </t>
    </r>
    <r>
      <rPr>
        <sz val="10"/>
        <color rgb="FF000000"/>
        <rFont val="Calibri"/>
        <family val="2"/>
      </rPr>
      <t>"na célula imediatamente a frente do valor.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</si>
  <si>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empreendimento deverá informar a média mensal.</t>
    </r>
  </si>
  <si>
    <r>
      <t xml:space="preserve">6 -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empreendimento escreverá a sigla "NMP"  para o mês onde o parâmetro não foi monitorado.</t>
    </r>
  </si>
  <si>
    <t>7 - Inserir, para cada mês declarado, o número do relatório a que se refere o resultado.</t>
  </si>
  <si>
    <t>8 - O empreendimento deverá preencher uma declaração (planilha) para cada ponto de lançamento de efluente.</t>
  </si>
  <si>
    <t>9 - OBRIGATORIAMENTE - Informar a VAZÃO e DBO do efluente tratado, pois estes parâmetros fazem parte do cálculo automático da Carga poluidora.</t>
  </si>
  <si>
    <t>RESULTADOS DO EFLUENTE BRUTO (ENTRADA)</t>
  </si>
  <si>
    <t xml:space="preserve">                       Utilizar o número do relatório aqui</t>
  </si>
  <si>
    <t>CÁLCULO AUTOMÁTICO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</si>
  <si>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</si>
  <si>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</si>
  <si>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</si>
  <si>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</si>
  <si>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</si>
  <si>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</si>
  <si>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</si>
  <si>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</si>
  <si>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</si>
  <si>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</si>
  <si>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</si>
  <si>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</si>
  <si>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PARÂMETRO</t>
  </si>
  <si>
    <t>Unidade</t>
  </si>
  <si>
    <t>Condicionante?</t>
  </si>
  <si>
    <t>Carga Poluidora (t/ano)</t>
  </si>
  <si>
    <t>Carga Poluidora (t/ano) (auxiliar)</t>
  </si>
  <si>
    <t>Concentração Média Anual</t>
  </si>
  <si>
    <t>Média Anual (auxliar)</t>
  </si>
  <si>
    <t>Resultado</t>
  </si>
  <si>
    <t>Vazão média</t>
  </si>
  <si>
    <t>(m³/dia)</t>
  </si>
  <si>
    <t>-</t>
  </si>
  <si>
    <r>
      <t>DBO</t>
    </r>
    <r>
      <rPr>
        <b/>
        <vertAlign val="subscript"/>
        <sz val="10"/>
        <color rgb="FF000000"/>
        <rFont val="Calibri"/>
        <family val="2"/>
      </rPr>
      <t>5</t>
    </r>
  </si>
  <si>
    <t>(mg/L)</t>
  </si>
  <si>
    <t>DQO</t>
  </si>
  <si>
    <t>RESULTADOS DO EFLUENTE TRATADO (SAÍDA)</t>
  </si>
  <si>
    <t xml:space="preserve">                      Utilizar o número do relatório aqui</t>
  </si>
  <si>
    <t>Média Anual (m³/dia)</t>
  </si>
  <si>
    <t>sinal</t>
  </si>
  <si>
    <t>Escolher:</t>
  </si>
  <si>
    <t>Escolha o parâmetro</t>
  </si>
  <si>
    <t>(Unidade)</t>
  </si>
  <si>
    <t>Auxliares para cálculo de carga poluidora</t>
  </si>
  <si>
    <t>Fator de correção de unidade</t>
  </si>
  <si>
    <t>de mg/L vezes m³/dia para t/ano</t>
  </si>
  <si>
    <t>Arsênio Total</t>
  </si>
  <si>
    <t>Alumínio dissolvido</t>
  </si>
  <si>
    <t>Alumínio total</t>
  </si>
  <si>
    <t>Bário Total</t>
  </si>
  <si>
    <t>Benzeno</t>
  </si>
  <si>
    <t>Boro Total</t>
  </si>
  <si>
    <t>Cádmio Total</t>
  </si>
  <si>
    <t>Chumbo Total</t>
  </si>
  <si>
    <t>Cianeto Livre</t>
  </si>
  <si>
    <t>Cloreto Total</t>
  </si>
  <si>
    <t>Cobre Dissolvido</t>
  </si>
  <si>
    <t>Condutividade elétrica</t>
  </si>
  <si>
    <t>(µS.cm-1)</t>
  </si>
  <si>
    <t>Cor</t>
  </si>
  <si>
    <t>(mg Pt/L)</t>
  </si>
  <si>
    <t>Clorofórmio</t>
  </si>
  <si>
    <t>(mg/l)</t>
  </si>
  <si>
    <t>Cromo Hexavalente</t>
  </si>
  <si>
    <t>Cromo Total</t>
  </si>
  <si>
    <t>Cromo Trivalente</t>
  </si>
  <si>
    <t>Coliformes termotolerantes</t>
  </si>
  <si>
    <t>NMP/100mL</t>
  </si>
  <si>
    <t>E. coli</t>
  </si>
  <si>
    <t>NMP</t>
  </si>
  <si>
    <t>Dicloroeteno</t>
  </si>
  <si>
    <t>Ecotoxicidade aguda</t>
  </si>
  <si>
    <t>Estanho Total</t>
  </si>
  <si>
    <t>Etilbenzeno</t>
  </si>
  <si>
    <t>Fenóis Totais</t>
  </si>
  <si>
    <t>Ferro Dissolvido</t>
  </si>
  <si>
    <t>Fluoreto Total</t>
  </si>
  <si>
    <t>Fósforo Total</t>
  </si>
  <si>
    <t>Manganês Dissolvido</t>
  </si>
  <si>
    <t>Mercúrio Total</t>
  </si>
  <si>
    <t>Níquel Total</t>
  </si>
  <si>
    <t>Nitrato</t>
  </si>
  <si>
    <t>Nitrogênio Amoniacal Total</t>
  </si>
  <si>
    <t>Óleos e graxas</t>
  </si>
  <si>
    <t>Oxigênio Dissolvido</t>
  </si>
  <si>
    <t>pH</t>
  </si>
  <si>
    <t>Prata Total</t>
  </si>
  <si>
    <t>Selênio Total</t>
  </si>
  <si>
    <t>Sólidos Sedimentáveis</t>
  </si>
  <si>
    <t>(mL/L)</t>
  </si>
  <si>
    <t>Sólidos Suspensos</t>
  </si>
  <si>
    <t>Substâncias tensoativas/ ABS /Detergentes /LAS</t>
  </si>
  <si>
    <t xml:space="preserve"> (mg/L LAS)</t>
  </si>
  <si>
    <t>Sulfatos</t>
  </si>
  <si>
    <t>Sulfetos</t>
  </si>
  <si>
    <t>Temperatura</t>
  </si>
  <si>
    <t xml:space="preserve"> (°C)</t>
  </si>
  <si>
    <t>Tetracloreto de carbono</t>
  </si>
  <si>
    <t>Tolueno</t>
  </si>
  <si>
    <t>Tricloroeteno</t>
  </si>
  <si>
    <t>Turbidez</t>
  </si>
  <si>
    <t>(UNT)</t>
  </si>
  <si>
    <t>Xileno</t>
  </si>
  <si>
    <t>Zinco Total</t>
  </si>
  <si>
    <t>TELA 4 - Dados sobre o programa de automonitoramento do CORPO DE ÁGUA RECEPTOR</t>
  </si>
  <si>
    <t>1 - Selecionar os parâmetros monitorados de acordo com a condicionante de licença. Editar "Outros" para inserir novos parâmetros.</t>
  </si>
  <si>
    <r>
      <t xml:space="preserve">4 -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emprendimento deverá informar a média mensal.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</si>
  <si>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emprendimento escreverá a sigla "NMP"  para o mês onde o parâmetro não foi monitorado no período.</t>
    </r>
  </si>
  <si>
    <t>6 - Inserir, para cada período declarado, o número do relatório a que se refere o resultado.</t>
  </si>
  <si>
    <t>RESULTADOS NO CORPO RECEPTOR (MONTANTE E JUSANTE)</t>
  </si>
  <si>
    <t xml:space="preserve">     Utilizar o número do relatório aqui</t>
  </si>
  <si>
    <t>Data</t>
  </si>
  <si>
    <t>Montante</t>
  </si>
  <si>
    <t>Jusante</t>
  </si>
  <si>
    <t xml:space="preserve"> </t>
  </si>
  <si>
    <t>Acidez total</t>
  </si>
  <si>
    <t>mg/L</t>
  </si>
  <si>
    <t>Alcalinidade</t>
  </si>
  <si>
    <t>Amônia</t>
  </si>
  <si>
    <t>Arsênio solúvel</t>
  </si>
  <si>
    <t>Cianeto Total</t>
  </si>
  <si>
    <r>
      <t xml:space="preserve">Clorofila </t>
    </r>
    <r>
      <rPr>
        <i/>
        <sz val="10"/>
        <color rgb="FF969696"/>
        <rFont val="Arial"/>
        <family val="2"/>
      </rPr>
      <t>a</t>
    </r>
  </si>
  <si>
    <t>µg/L</t>
  </si>
  <si>
    <t xml:space="preserve">Cobre Total </t>
  </si>
  <si>
    <t>Coliformes Totais</t>
  </si>
  <si>
    <t>(UFC/100mL)</t>
  </si>
  <si>
    <t>Cromo total</t>
  </si>
  <si>
    <t>Demanda Bioquímica de oxigênio (DBO)</t>
  </si>
  <si>
    <t>Demanda Química de oxigênio (DQO)</t>
  </si>
  <si>
    <t>Densidade de cianobactéricas</t>
  </si>
  <si>
    <r>
      <t>cel/mL; mm</t>
    </r>
    <r>
      <rPr>
        <vertAlign val="superscript"/>
        <sz val="10"/>
        <color rgb="FF969696"/>
        <rFont val="Arial"/>
        <family val="2"/>
      </rPr>
      <t>3</t>
    </r>
    <r>
      <rPr>
        <sz val="10"/>
        <color rgb="FF969696"/>
        <rFont val="Arial"/>
        <family val="2"/>
      </rPr>
      <t>/L</t>
    </r>
  </si>
  <si>
    <t>Dureza Total</t>
  </si>
  <si>
    <t>Ecotoxicidade crônica</t>
  </si>
  <si>
    <t xml:space="preserve">Ferro Total  </t>
  </si>
  <si>
    <t>Fosfato Total</t>
  </si>
  <si>
    <t xml:space="preserve">Manganês Total </t>
  </si>
  <si>
    <t>Nitrito</t>
  </si>
  <si>
    <t xml:space="preserve">Nitrogênio Orgânico  </t>
  </si>
  <si>
    <t>Potencial Redox (ORP)</t>
  </si>
  <si>
    <t>Sólidos Dissolvidos Totais</t>
  </si>
  <si>
    <t>Sólidos Suspensos Fixos</t>
  </si>
  <si>
    <t xml:space="preserve">Sólidos Totais </t>
  </si>
  <si>
    <t>Sólidos Totais Fixos</t>
  </si>
  <si>
    <t>Streptococos Fecais</t>
  </si>
  <si>
    <t>Substâncias tensoativas</t>
  </si>
  <si>
    <t>Sulfato</t>
  </si>
  <si>
    <t>Tiossulfato</t>
  </si>
  <si>
    <r>
      <rPr>
        <b/>
        <sz val="11"/>
        <color rgb="FF000000"/>
        <rFont val="Calibri"/>
        <family val="2"/>
      </rPr>
      <t>Observações complementares</t>
    </r>
    <r>
      <rPr>
        <sz val="11"/>
        <color rgb="FF000000"/>
        <rFont val="Calibri"/>
        <family val="2"/>
      </rPr>
      <t xml:space="preserve"> (assinalar, todo e qualquer esclarecimento sobre o preenchimento dos  campos do formulário, bem como indicar alguma informação adicional relevante a ser feita/incluir aqui o número da Portaria de Outorga de lançamento de efluente, quando houver):</t>
    </r>
  </si>
  <si>
    <t>Tela Inicial</t>
  </si>
  <si>
    <t>Tela 1 - Identificação do Empreendimento</t>
  </si>
  <si>
    <t>TELA 2 - Dados sobre o lançamento FINAL do efluente</t>
  </si>
  <si>
    <t>TELA 3 - Dados sobre o programa de automonitoramento de efluente do lançamento FINAL</t>
  </si>
  <si>
    <t>Observações:</t>
  </si>
  <si>
    <t>Protocolos sistema SEI</t>
  </si>
  <si>
    <t>Localização do campo nas telas</t>
  </si>
  <si>
    <t>Resumo da declaração</t>
  </si>
  <si>
    <t>Dados do declarante</t>
  </si>
  <si>
    <t>1.1 IDENTIFICAÇÃO EMPREENDEDOR</t>
  </si>
  <si>
    <t>1.2 IDENTIFICAÇÃO EMPREENDIMENTO</t>
  </si>
  <si>
    <t>CONTATOS EMPREENDEDOR</t>
  </si>
  <si>
    <t>CONTATOS EMPREENDIMENTO</t>
  </si>
  <si>
    <t>1.3</t>
  </si>
  <si>
    <t>1.4 DATUM</t>
  </si>
  <si>
    <t>GEOGRAFICA GMS</t>
  </si>
  <si>
    <t>GEOGRÁFICA GRAU DECIMAL</t>
  </si>
  <si>
    <t>7 UTM</t>
  </si>
  <si>
    <t>1.5 INFORMAÇÕES BÁSICAS - REGULARIZAÇÃO AMBIENTAL E OPERAÇÃO</t>
  </si>
  <si>
    <t>1.6</t>
  </si>
  <si>
    <t>2.1</t>
  </si>
  <si>
    <t xml:space="preserve">2.2 Tipo de efluente </t>
  </si>
  <si>
    <t>Assinalar abaixo, qual o(s) responsável(éis) pelo tratamento do efluente do ponto de lançamento declarado:</t>
  </si>
  <si>
    <t>2.3</t>
  </si>
  <si>
    <t>2.4 Nível de tratamento</t>
  </si>
  <si>
    <t>2.5 Unidades do tratamento</t>
  </si>
  <si>
    <t>2.6</t>
  </si>
  <si>
    <t>2.7</t>
  </si>
  <si>
    <t xml:space="preserve">2.8  </t>
  </si>
  <si>
    <t>2.9</t>
  </si>
  <si>
    <t>Bruto</t>
  </si>
  <si>
    <t>Tratado</t>
  </si>
  <si>
    <t>Demais parâmetros (parte 1)</t>
  </si>
  <si>
    <t>Demais parâmetros (parte 2)</t>
  </si>
  <si>
    <t>Demais parâmetros (parte 3)</t>
  </si>
  <si>
    <t>Demais parâmetros (parte 4)</t>
  </si>
  <si>
    <t>Outros</t>
  </si>
  <si>
    <t>Observações complementares (preencher caso haja alguma informação adicional relevante a ser feita):</t>
  </si>
  <si>
    <t>N° do peticionamento SEI</t>
  </si>
  <si>
    <t>Nº Protocolo SEI</t>
  </si>
  <si>
    <t>Nº</t>
  </si>
  <si>
    <t>Ano base</t>
  </si>
  <si>
    <t>CNPJ</t>
  </si>
  <si>
    <t>Nº Protocolo anterior</t>
  </si>
  <si>
    <t>RESPONSÁVEL PELO PREENCHIMENTO DCP:</t>
  </si>
  <si>
    <t>Vínculo - Empresa/Cargo:</t>
  </si>
  <si>
    <t>Telefone</t>
  </si>
  <si>
    <t>E-mail</t>
  </si>
  <si>
    <t>Endereço Empreendedor</t>
  </si>
  <si>
    <t>Responsável Legal</t>
  </si>
  <si>
    <t>Endereço Empreendimento</t>
  </si>
  <si>
    <t>Município</t>
  </si>
  <si>
    <t>Referência do Local</t>
  </si>
  <si>
    <t>Telefone Empreendedor</t>
  </si>
  <si>
    <t>EMAIL Empreendedor</t>
  </si>
  <si>
    <t>Telefone Empreendimento</t>
  </si>
  <si>
    <t>EMAIL Empreendimento</t>
  </si>
  <si>
    <t>Endereço de correspondência</t>
  </si>
  <si>
    <t>DATUM</t>
  </si>
  <si>
    <t>LATITUDE</t>
  </si>
  <si>
    <t>LONGITUDE</t>
  </si>
  <si>
    <t>X</t>
  </si>
  <si>
    <t>Y</t>
  </si>
  <si>
    <t>Fuso - Meridiano</t>
  </si>
  <si>
    <t>Tipo de licenciamento</t>
  </si>
  <si>
    <t>Nº Processo COPAM</t>
  </si>
  <si>
    <t>Código 
(DN 74/04)</t>
  </si>
  <si>
    <t>Atividade</t>
  </si>
  <si>
    <t>Código 
(DN 217/2017)</t>
  </si>
  <si>
    <t>Classe do empreendimento</t>
  </si>
  <si>
    <t>SUPRAM</t>
  </si>
  <si>
    <t>Nº total de empregados</t>
  </si>
  <si>
    <t>DNPM</t>
  </si>
  <si>
    <t>Fase DNPM</t>
  </si>
  <si>
    <t>O empreendimento deixou em algum momento de lançar efluente líquido no ano base?</t>
  </si>
  <si>
    <t>Motivo</t>
  </si>
  <si>
    <t>Especificar "Outro"</t>
  </si>
  <si>
    <t>Justificativa</t>
  </si>
  <si>
    <t>Nome do ponto de lançamento</t>
  </si>
  <si>
    <t>Efluente de SAO</t>
  </si>
  <si>
    <t>Sanitário e industrial tratados conjuntamente</t>
  </si>
  <si>
    <t>Pop. Atendida ETE municipal (habitantes)</t>
  </si>
  <si>
    <t>Se Rede pública,  informar número do contrato com a concessionária/ PRECEND</t>
  </si>
  <si>
    <t>Lançamento</t>
  </si>
  <si>
    <t>Disposição no solo</t>
  </si>
  <si>
    <t>Nome corpo de água</t>
  </si>
  <si>
    <t>Bacia/UPGRH</t>
  </si>
  <si>
    <t>Município - Ponto</t>
  </si>
  <si>
    <t>SUPRAM - Ponto</t>
  </si>
  <si>
    <t>Monitora efluente sanitário?</t>
  </si>
  <si>
    <t>Monitora corpo de água?</t>
  </si>
  <si>
    <t>Outros pontos de lançamento final?</t>
  </si>
  <si>
    <t>Prosseguir?</t>
  </si>
  <si>
    <t>Sinal (Vazão Média Anual)</t>
  </si>
  <si>
    <t>Vazão Média Anual (m³/dia)</t>
  </si>
  <si>
    <r>
      <t>Sinal (Carga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</si>
  <si>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</si>
  <si>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</si>
  <si>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(mg/L)</t>
    </r>
  </si>
  <si>
    <t>Sinal (Carga Poluidora DQO)</t>
  </si>
  <si>
    <t>Carga Poluidora DQO (t/ano)</t>
  </si>
  <si>
    <t>Sinal (Média Anual DQO)</t>
  </si>
  <si>
    <t>Média Anual DQO (mg/L)</t>
  </si>
  <si>
    <t>Sinal (Vazão Media Anual)</t>
  </si>
  <si>
    <r>
      <t>Sinal (Carga Poluidora DBO</t>
    </r>
    <r>
      <rPr>
        <vertAlign val="subscript"/>
        <sz val="10"/>
        <color rgb="FF000000"/>
        <rFont val="Calibri"/>
        <family val="2"/>
      </rPr>
      <t>5  )</t>
    </r>
  </si>
  <si>
    <t>TELA 3 - Dados sobre o programa de automonitoramento de efluente do lançamento BRUTO</t>
  </si>
  <si>
    <t>TELA 3 - Dados sobre o programa de automonitoramento de efluente do lançamento TRATADO</t>
  </si>
  <si>
    <r>
      <t>Sinal (Carga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</si>
  <si>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</si>
  <si>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</si>
  <si>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(mg/L)</t>
    </r>
  </si>
  <si>
    <r>
      <t>Sinal (Carga Poluidora DBO</t>
    </r>
    <r>
      <rPr>
        <vertAlign val="subscript"/>
        <sz val="8"/>
        <color rgb="FF000000"/>
        <rFont val="Calibri"/>
        <family val="2"/>
      </rPr>
      <t>5  )</t>
    </r>
  </si>
  <si>
    <t>Parâmetro 1</t>
  </si>
  <si>
    <t>Sinal</t>
  </si>
  <si>
    <t>Média anual m³/dia</t>
  </si>
  <si>
    <t>Parâmetro 2</t>
  </si>
  <si>
    <t>Parâmetro 3</t>
  </si>
  <si>
    <t>Parâmetro 4</t>
  </si>
  <si>
    <t>Parâmetro 5</t>
  </si>
  <si>
    <t>Parâmetro 6</t>
  </si>
  <si>
    <t>Parâmetro 7</t>
  </si>
  <si>
    <t>Parâmetro 8</t>
  </si>
  <si>
    <t>Parâmetro 9</t>
  </si>
  <si>
    <t>Parâmetro 10</t>
  </si>
  <si>
    <t>Parâmetro 11</t>
  </si>
  <si>
    <t>Parâmetro 12</t>
  </si>
  <si>
    <t>Parâmetro 13</t>
  </si>
  <si>
    <t>Parâmetro 14</t>
  </si>
  <si>
    <t>Parâmetro 15</t>
  </si>
  <si>
    <t>Parâmetro 16</t>
  </si>
  <si>
    <t>Parâmetro 17</t>
  </si>
  <si>
    <t>Parâmetro 18</t>
  </si>
  <si>
    <t>Parâmetro 19</t>
  </si>
  <si>
    <t>Parâmetro 20</t>
  </si>
  <si>
    <t>Parâmetro 21</t>
  </si>
  <si>
    <t>Parâmetro 22</t>
  </si>
  <si>
    <t>Parâmetro 23</t>
  </si>
  <si>
    <t>Parâmetro 24</t>
  </si>
  <si>
    <t>Parâmetro 25</t>
  </si>
  <si>
    <t>Parâmetro 26</t>
  </si>
  <si>
    <t>Parâmetro 27</t>
  </si>
  <si>
    <t>Parâmetro 28</t>
  </si>
  <si>
    <t>Parâmetro 29</t>
  </si>
  <si>
    <t>Parâmetro 30</t>
  </si>
  <si>
    <t>Parâmetro 31</t>
  </si>
  <si>
    <t>Parâmetro 32</t>
  </si>
  <si>
    <t>Parâmetro 33</t>
  </si>
  <si>
    <t>Parâmetro 34</t>
  </si>
  <si>
    <t>Parâmetro 35</t>
  </si>
  <si>
    <t>Parâmetro 36</t>
  </si>
  <si>
    <t>Parâmetro 37</t>
  </si>
  <si>
    <t>Parâmetro 38</t>
  </si>
  <si>
    <t>Parâmetro 39</t>
  </si>
  <si>
    <t>Parâmetro 40</t>
  </si>
  <si>
    <t>Parâmetro 41</t>
  </si>
  <si>
    <t>Parâmetro 42</t>
  </si>
  <si>
    <t>Parâmetro 43</t>
  </si>
  <si>
    <t>Parâmetro 44</t>
  </si>
  <si>
    <t>Parâmetro 45</t>
  </si>
  <si>
    <t>Parâmetro 46</t>
  </si>
  <si>
    <t>Parâmetro 47</t>
  </si>
  <si>
    <t>Parâmetro 48</t>
  </si>
  <si>
    <t>Parâmetro 49</t>
  </si>
  <si>
    <t>Parâmetro 50</t>
  </si>
  <si>
    <t>Parâmetro 51</t>
  </si>
  <si>
    <t>Parâmetro 52</t>
  </si>
  <si>
    <t>Parâmetro 53</t>
  </si>
  <si>
    <t>Parâmetro 54</t>
  </si>
  <si>
    <t>Parâmetro 55</t>
  </si>
  <si>
    <t>Parâmetro 56</t>
  </si>
  <si>
    <t>Parâmetro 57</t>
  </si>
  <si>
    <t>Parâmetro 58</t>
  </si>
  <si>
    <t>Parâmetro 59</t>
  </si>
  <si>
    <t>Parâmetro 60</t>
  </si>
  <si>
    <t>Parâmetro 61</t>
  </si>
  <si>
    <t>Parâmetro 62</t>
  </si>
  <si>
    <t>Parâmetro 63</t>
  </si>
  <si>
    <t>Parâmetro 64</t>
  </si>
  <si>
    <t>Parâmetro 65</t>
  </si>
  <si>
    <t>Parâmetro 66</t>
  </si>
  <si>
    <t>Parâmetro 67</t>
  </si>
  <si>
    <t>Telefone: (31) 3915 -1289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</si>
</sst>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000000"/>
    <numFmt numFmtId="166" formatCode="0.000"/>
    <numFmt numFmtId="167" formatCode="000000000&quot;-&quot;00"/>
    <numFmt numFmtId="168" formatCode="0.000000"/>
    <numFmt numFmtId="169" formatCode="[$-416]d\-mmm"/>
  </numFmts>
  <fonts count="5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2F2F2"/>
      <name val="Calibri"/>
      <family val="2"/>
    </font>
    <font>
      <i/>
      <sz val="11"/>
      <color rgb="FFFF0000"/>
      <name val="Calibri"/>
      <family val="2"/>
    </font>
    <font>
      <b/>
      <sz val="14"/>
      <color rgb="FFFFFFFF"/>
      <name val="Calibri"/>
      <family val="2"/>
    </font>
    <font>
      <b/>
      <sz val="11"/>
      <color rgb="FF00000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Calibri"/>
      <family val="2"/>
    </font>
    <font>
      <sz val="11"/>
      <color rgb="FFFFFFFF"/>
      <name val="Calibri"/>
      <family val="2"/>
    </font>
    <font>
      <sz val="140"/>
      <color rgb="FFFF0000"/>
      <name val="Calibri"/>
      <family val="2"/>
    </font>
    <font>
      <sz val="10"/>
      <color rgb="FF4472C4"/>
      <name val="Calibri"/>
      <family val="2"/>
    </font>
    <font>
      <b/>
      <sz val="10"/>
      <color rgb="FF000000"/>
      <name val="Calibri"/>
      <family val="2"/>
    </font>
    <font>
      <u/>
      <sz val="11"/>
      <color rgb="FF0563C1"/>
      <name val="Calibri"/>
      <family val="2"/>
    </font>
    <font>
      <b/>
      <u/>
      <sz val="10"/>
      <color rgb="FF000000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i/>
      <sz val="10"/>
      <color rgb="FF000000"/>
      <name val="Calibri"/>
      <family val="2"/>
    </font>
    <font>
      <sz val="11"/>
      <color rgb="FFBFBFBF"/>
      <name val="Calibri"/>
      <family val="2"/>
    </font>
    <font>
      <b/>
      <sz val="10"/>
      <color rgb="FFBFBFBF"/>
      <name val="Calibri"/>
      <family val="2"/>
    </font>
    <font>
      <sz val="10"/>
      <color rgb="FFBFBFBF"/>
      <name val="Times New Roman"/>
      <family val="1"/>
    </font>
    <font>
      <sz val="10"/>
      <color rgb="FFBFBFBF"/>
      <name val="Calibri"/>
      <family val="2"/>
    </font>
    <font>
      <sz val="10"/>
      <color rgb="FF0066CC"/>
      <name val="Calibri"/>
      <family val="2"/>
    </font>
    <font>
      <b/>
      <sz val="9"/>
      <color rgb="FF000000"/>
      <name val="Calibri"/>
      <family val="2"/>
    </font>
    <font>
      <sz val="10"/>
      <color rgb="FF2E75B5"/>
      <name val="Calibri"/>
      <family val="2"/>
    </font>
    <font>
      <sz val="12"/>
      <color rgb="FFBFBFBF"/>
      <name val="Times New Roman"/>
      <family val="1"/>
    </font>
    <font>
      <b/>
      <i/>
      <sz val="10"/>
      <color rgb="FF000000"/>
      <name val="Calibri"/>
      <family val="2"/>
    </font>
    <font>
      <b/>
      <sz val="10"/>
      <color rgb="FF2E75B5"/>
      <name val="Calibri"/>
      <family val="2"/>
    </font>
    <font>
      <i/>
      <sz val="10"/>
      <color rgb="FFFF0000"/>
      <name val="Calibri"/>
      <family val="2"/>
    </font>
    <font>
      <sz val="8"/>
      <color rgb="FFBFBFBF"/>
      <name val="Calibri"/>
      <family val="2"/>
    </font>
    <font>
      <sz val="8"/>
      <color rgb="FF4472C4"/>
      <name val="Calibri"/>
      <family val="2"/>
    </font>
    <font>
      <sz val="9"/>
      <color rgb="FF000000"/>
      <name val="Calibri"/>
      <family val="2"/>
    </font>
    <font>
      <b/>
      <i/>
      <sz val="10"/>
      <color rgb="FFFF0000"/>
      <name val="Calibri"/>
      <family val="2"/>
    </font>
    <font>
      <i/>
      <sz val="10"/>
      <color rgb="FFBFBFBF"/>
      <name val="Calibri"/>
      <family val="2"/>
    </font>
    <font>
      <b/>
      <sz val="11"/>
      <color rgb="FF2E75B5"/>
      <name val="Calibri"/>
      <family val="2"/>
    </font>
    <font>
      <sz val="8"/>
      <color rgb="FF000000"/>
      <name val="Calibri"/>
      <family val="2"/>
    </font>
    <font>
      <b/>
      <sz val="11"/>
      <color rgb="FFBFBFBF"/>
      <name val="Calibri"/>
      <family val="2"/>
    </font>
    <font>
      <b/>
      <vertAlign val="subscript"/>
      <sz val="10"/>
      <color rgb="FF000000"/>
      <name val="Calibri"/>
      <family val="2"/>
    </font>
    <font>
      <u/>
      <sz val="9"/>
      <color rgb="FF0563C1"/>
      <name val="Calibri"/>
      <family val="2"/>
    </font>
    <font>
      <sz val="10"/>
      <color rgb="FFFFFFFF"/>
      <name val="Calibri"/>
      <family val="2"/>
    </font>
    <font>
      <i/>
      <u/>
      <sz val="10"/>
      <color rgb="FFBFBFBF"/>
      <name val="Calibri"/>
      <family val="2"/>
    </font>
    <font>
      <sz val="10"/>
      <color rgb="FFBFBFBF"/>
      <name val="Arial"/>
      <family val="2"/>
    </font>
    <font>
      <b/>
      <sz val="8"/>
      <color rgb="FF000000"/>
      <name val="Calibri"/>
      <family val="2"/>
    </font>
    <font>
      <sz val="10"/>
      <color rgb="FFF2F2F2"/>
      <name val="Calibri"/>
      <family val="2"/>
    </font>
    <font>
      <i/>
      <sz val="10"/>
      <color rgb="FF969696"/>
      <name val="Arial"/>
      <family val="2"/>
    </font>
    <font>
      <vertAlign val="superscript"/>
      <sz val="10"/>
      <color rgb="FF969696"/>
      <name val="Arial"/>
      <family val="2"/>
    </font>
    <font>
      <sz val="10"/>
      <color rgb="FF969696"/>
      <name val="Arial"/>
      <family val="2"/>
    </font>
    <font>
      <vertAlign val="subscript"/>
      <sz val="10"/>
      <color rgb="FF000000"/>
      <name val="Calibri"/>
      <family val="2"/>
    </font>
    <font>
      <vertAlign val="subscript"/>
      <sz val="8"/>
      <color rgb="FF000000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b/>
      <i/>
      <sz val="12"/>
      <name val="Calibri"/>
      <family val="2"/>
    </font>
    <font>
      <b/>
      <sz val="12"/>
      <color theme="0"/>
      <name val="Calibri"/>
      <family val="2"/>
    </font>
    <font>
      <sz val="11"/>
      <color rgb="FF3E6F9C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A5C1DF"/>
        <bgColor rgb="FF9CC2E5"/>
      </patternFill>
    </fill>
    <fill>
      <patternFill patternType="solid">
        <fgColor rgb="FFA5C1DF"/>
        <bgColor rgb="FFBDD6EE"/>
      </patternFill>
    </fill>
    <fill>
      <patternFill patternType="solid">
        <fgColor rgb="FF5B8EBD"/>
        <bgColor rgb="FF9CC2E5"/>
      </patternFill>
    </fill>
    <fill>
      <patternFill patternType="solid">
        <fgColor rgb="FF467CA8"/>
        <bgColor rgb="FFDEEAF6"/>
      </patternFill>
    </fill>
    <fill>
      <patternFill patternType="solid">
        <fgColor rgb="FF3E6F9C"/>
        <bgColor rgb="FF2E75B5"/>
      </patternFill>
    </fill>
  </fills>
  <borders count="62">
    <border>
      <left/>
      <right/>
      <top/>
      <bottom/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 style="medium">
        <color rgb="FF003366"/>
      </bottom>
      <diagonal/>
    </border>
    <border>
      <left/>
      <right style="medium">
        <color rgb="FF00336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3366"/>
      </left>
      <right style="medium">
        <color rgb="FF003366"/>
      </right>
      <top/>
      <bottom/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/>
      <bottom style="medium">
        <color rgb="FF0033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9CC2E5"/>
      </bottom>
      <diagonal/>
    </border>
    <border>
      <left style="medium">
        <color rgb="FF9CC2E5"/>
      </left>
      <right/>
      <top style="medium">
        <color rgb="FF9CC2E5"/>
      </top>
      <bottom/>
      <diagonal/>
    </border>
    <border>
      <left/>
      <right/>
      <top style="medium">
        <color rgb="FF9CC2E5"/>
      </top>
      <bottom/>
      <diagonal/>
    </border>
    <border>
      <left/>
      <right style="medium">
        <color rgb="FF9CC2E5"/>
      </right>
      <top style="medium">
        <color rgb="FF9CC2E5"/>
      </top>
      <bottom/>
      <diagonal/>
    </border>
    <border>
      <left style="medium">
        <color rgb="FF9CC2E5"/>
      </left>
      <right style="medium">
        <color rgb="FF9CC2E5"/>
      </right>
      <top/>
      <bottom/>
      <diagonal/>
    </border>
    <border>
      <left style="medium">
        <color rgb="FF9CC2E5"/>
      </left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9CC2E5"/>
      </left>
      <right/>
      <top/>
      <bottom/>
      <diagonal/>
    </border>
    <border>
      <left/>
      <right style="medium">
        <color rgb="FF9CC2E5"/>
      </right>
      <top/>
      <bottom/>
      <diagonal/>
    </border>
    <border>
      <left/>
      <right style="medium">
        <color rgb="FF7F7F7F"/>
      </right>
      <top/>
      <bottom/>
      <diagonal/>
    </border>
    <border>
      <left style="medium">
        <color rgb="FF9CC2E5"/>
      </left>
      <right/>
      <top/>
      <bottom style="medium">
        <color rgb="FF9CC2E5"/>
      </bottom>
      <diagonal/>
    </border>
    <border>
      <left/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2" fillId="0" borderId="0" applyNumberFormat="0" applyBorder="0" applyAlignment="0" applyProtection="0"/>
    <xf numFmtId="0" fontId="3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0" borderId="0" applyNumberFormat="0" applyBorder="0" applyAlignment="0" applyProtection="0"/>
  </cellStyleXfs>
  <cellXfs count="451">
    <xf numFmtId="0" fontId="0" fillId="0" borderId="0" xfId="0"/>
    <xf numFmtId="0" fontId="0" fillId="3" borderId="0" xfId="0" applyFill="1"/>
    <xf numFmtId="0" fontId="2" fillId="3" borderId="0" xfId="0" applyFon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/>
    <xf numFmtId="0" fontId="6" fillId="4" borderId="0" xfId="0" applyFont="1" applyFill="1"/>
    <xf numFmtId="0" fontId="9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right"/>
    </xf>
    <xf numFmtId="0" fontId="0" fillId="4" borderId="0" xfId="0" applyFill="1" applyAlignment="1">
      <alignment vertical="center" wrapText="1"/>
    </xf>
    <xf numFmtId="0" fontId="9" fillId="3" borderId="0" xfId="0" applyFont="1" applyFill="1"/>
    <xf numFmtId="0" fontId="9" fillId="4" borderId="4" xfId="0" applyFont="1" applyFill="1" applyBorder="1"/>
    <xf numFmtId="0" fontId="9" fillId="4" borderId="6" xfId="0" applyFont="1" applyFill="1" applyBorder="1"/>
    <xf numFmtId="49" fontId="12" fillId="4" borderId="6" xfId="0" applyNumberFormat="1" applyFont="1" applyFill="1" applyBorder="1"/>
    <xf numFmtId="49" fontId="12" fillId="4" borderId="6" xfId="0" applyNumberFormat="1" applyFont="1" applyFill="1" applyBorder="1" applyAlignment="1">
      <alignment horizontal="left"/>
    </xf>
    <xf numFmtId="0" fontId="0" fillId="7" borderId="0" xfId="0" applyFill="1" applyAlignment="1">
      <alignment vertical="center" wrapText="1"/>
    </xf>
    <xf numFmtId="0" fontId="19" fillId="4" borderId="0" xfId="0" applyFont="1" applyFill="1" applyAlignment="1">
      <alignment horizontal="left" vertical="center" wrapText="1"/>
    </xf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20" fillId="3" borderId="0" xfId="0" applyFont="1" applyFill="1"/>
    <xf numFmtId="0" fontId="21" fillId="3" borderId="0" xfId="0" applyFont="1" applyFill="1"/>
    <xf numFmtId="0" fontId="22" fillId="3" borderId="0" xfId="0" applyFont="1" applyFill="1" applyAlignment="1">
      <alignment vertical="center" wrapText="1"/>
    </xf>
    <xf numFmtId="14" fontId="23" fillId="3" borderId="0" xfId="0" applyNumberFormat="1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0" fontId="9" fillId="6" borderId="0" xfId="0" applyFont="1" applyFill="1"/>
    <xf numFmtId="0" fontId="17" fillId="6" borderId="0" xfId="0" applyFont="1" applyFill="1"/>
    <xf numFmtId="0" fontId="23" fillId="3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9" fillId="4" borderId="6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49" fontId="9" fillId="4" borderId="6" xfId="0" applyNumberFormat="1" applyFont="1" applyFill="1" applyBorder="1" applyAlignment="1">
      <alignment horizontal="left"/>
    </xf>
    <xf numFmtId="0" fontId="23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7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49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25" fillId="6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7" fontId="9" fillId="4" borderId="6" xfId="0" applyNumberFormat="1" applyFont="1" applyFill="1" applyBorder="1" applyAlignment="1">
      <alignment horizontal="left"/>
    </xf>
    <xf numFmtId="0" fontId="26" fillId="4" borderId="0" xfId="0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right" vertical="center"/>
    </xf>
    <xf numFmtId="3" fontId="23" fillId="3" borderId="0" xfId="0" applyNumberFormat="1" applyFont="1" applyFill="1"/>
    <xf numFmtId="0" fontId="9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27" fillId="3" borderId="0" xfId="0" applyFont="1" applyFill="1"/>
    <xf numFmtId="0" fontId="13" fillId="6" borderId="14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 vertical="center"/>
    </xf>
    <xf numFmtId="0" fontId="19" fillId="6" borderId="15" xfId="0" applyFont="1" applyFill="1" applyBorder="1" applyAlignment="1">
      <alignment horizontal="right" vertical="center"/>
    </xf>
    <xf numFmtId="0" fontId="29" fillId="2" borderId="16" xfId="0" applyFont="1" applyFill="1" applyBorder="1" applyAlignment="1" applyProtection="1">
      <alignment horizontal="center" vertical="center"/>
      <protection locked="0"/>
    </xf>
    <xf numFmtId="0" fontId="30" fillId="6" borderId="15" xfId="0" applyFont="1" applyFill="1" applyBorder="1" applyAlignment="1">
      <alignment horizontal="left" vertical="center"/>
    </xf>
    <xf numFmtId="0" fontId="17" fillId="6" borderId="15" xfId="0" applyFont="1" applyFill="1" applyBorder="1" applyAlignment="1">
      <alignment vertical="center"/>
    </xf>
    <xf numFmtId="0" fontId="17" fillId="6" borderId="15" xfId="0" applyFont="1" applyFill="1" applyBorder="1" applyAlignment="1">
      <alignment horizontal="left" vertical="center"/>
    </xf>
    <xf numFmtId="0" fontId="18" fillId="2" borderId="16" xfId="0" applyFont="1" applyFill="1" applyBorder="1" applyAlignment="1" applyProtection="1">
      <alignment horizontal="center" vertical="center"/>
      <protection locked="0"/>
    </xf>
    <xf numFmtId="0" fontId="9" fillId="6" borderId="17" xfId="0" applyFont="1" applyFill="1" applyBorder="1" applyAlignment="1">
      <alignment horizontal="left" vertic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righ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0" fontId="17" fillId="4" borderId="0" xfId="0" applyFont="1" applyFill="1" applyAlignment="1">
      <alignment horizontal="right"/>
    </xf>
    <xf numFmtId="0" fontId="9" fillId="4" borderId="6" xfId="0" applyFont="1" applyFill="1" applyBorder="1" applyAlignment="1">
      <alignment horizontal="center"/>
    </xf>
    <xf numFmtId="0" fontId="13" fillId="6" borderId="18" xfId="0" applyFont="1" applyFill="1" applyBorder="1"/>
    <xf numFmtId="0" fontId="13" fillId="6" borderId="19" xfId="0" applyFont="1" applyFill="1" applyBorder="1"/>
    <xf numFmtId="0" fontId="9" fillId="6" borderId="19" xfId="0" applyFont="1" applyFill="1" applyBorder="1"/>
    <xf numFmtId="0" fontId="9" fillId="6" borderId="20" xfId="0" applyFont="1" applyFill="1" applyBorder="1"/>
    <xf numFmtId="0" fontId="9" fillId="6" borderId="21" xfId="0" applyFont="1" applyFill="1" applyBorder="1"/>
    <xf numFmtId="0" fontId="17" fillId="6" borderId="21" xfId="0" applyFont="1" applyFill="1" applyBorder="1"/>
    <xf numFmtId="0" fontId="17" fillId="6" borderId="22" xfId="0" applyFont="1" applyFill="1" applyBorder="1"/>
    <xf numFmtId="0" fontId="17" fillId="6" borderId="19" xfId="0" applyFont="1" applyFill="1" applyBorder="1"/>
    <xf numFmtId="0" fontId="9" fillId="6" borderId="23" xfId="0" applyFont="1" applyFill="1" applyBorder="1"/>
    <xf numFmtId="0" fontId="9" fillId="4" borderId="24" xfId="0" applyFont="1" applyFill="1" applyBorder="1"/>
    <xf numFmtId="0" fontId="9" fillId="4" borderId="9" xfId="0" applyFont="1" applyFill="1" applyBorder="1"/>
    <xf numFmtId="0" fontId="31" fillId="3" borderId="0" xfId="0" applyFont="1" applyFill="1"/>
    <xf numFmtId="0" fontId="9" fillId="4" borderId="4" xfId="0" applyFont="1" applyFill="1" applyBorder="1" applyAlignment="1">
      <alignment vertical="center"/>
    </xf>
    <xf numFmtId="0" fontId="19" fillId="4" borderId="24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9" fillId="4" borderId="9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23" fillId="3" borderId="0" xfId="0" applyFont="1" applyFill="1" applyAlignment="1">
      <alignment vertical="center"/>
    </xf>
    <xf numFmtId="0" fontId="9" fillId="4" borderId="25" xfId="0" applyFont="1" applyFill="1" applyBorder="1"/>
    <xf numFmtId="0" fontId="9" fillId="4" borderId="26" xfId="0" applyFont="1" applyFill="1" applyBorder="1"/>
    <xf numFmtId="0" fontId="9" fillId="4" borderId="26" xfId="0" applyFont="1" applyFill="1" applyBorder="1" applyAlignment="1">
      <alignment horizontal="center"/>
    </xf>
    <xf numFmtId="0" fontId="17" fillId="4" borderId="26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17" fillId="4" borderId="26" xfId="0" applyFont="1" applyFill="1" applyBorder="1"/>
    <xf numFmtId="0" fontId="9" fillId="4" borderId="27" xfId="0" applyFont="1" applyFill="1" applyBorder="1"/>
    <xf numFmtId="0" fontId="28" fillId="4" borderId="6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left" vertical="center"/>
    </xf>
    <xf numFmtId="49" fontId="29" fillId="0" borderId="7" xfId="0" applyNumberFormat="1" applyFont="1" applyBorder="1" applyAlignment="1" applyProtection="1">
      <alignment horizontal="center" vertical="center"/>
      <protection locked="0"/>
    </xf>
    <xf numFmtId="49" fontId="9" fillId="4" borderId="0" xfId="0" applyNumberFormat="1" applyFont="1" applyFill="1" applyAlignment="1">
      <alignment horizontal="left" vertical="center"/>
    </xf>
    <xf numFmtId="49" fontId="18" fillId="0" borderId="7" xfId="0" applyNumberFormat="1" applyFont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0" fillId="3" borderId="0" xfId="0" applyFill="1" applyAlignment="1">
      <alignment vertical="top"/>
    </xf>
    <xf numFmtId="0" fontId="9" fillId="4" borderId="4" xfId="0" applyFont="1" applyFill="1" applyBorder="1" applyAlignment="1">
      <alignment vertical="top"/>
    </xf>
    <xf numFmtId="0" fontId="0" fillId="4" borderId="0" xfId="0" applyFill="1" applyAlignment="1">
      <alignment vertical="top"/>
    </xf>
    <xf numFmtId="0" fontId="0" fillId="4" borderId="6" xfId="0" applyFill="1" applyBorder="1" applyAlignment="1">
      <alignment vertical="top"/>
    </xf>
    <xf numFmtId="0" fontId="23" fillId="3" borderId="0" xfId="0" applyFont="1" applyFill="1" applyAlignment="1">
      <alignment vertical="top"/>
    </xf>
    <xf numFmtId="0" fontId="20" fillId="3" borderId="0" xfId="0" applyFont="1" applyFill="1" applyAlignment="1">
      <alignment vertical="top"/>
    </xf>
    <xf numFmtId="0" fontId="23" fillId="3" borderId="0" xfId="0" applyFont="1" applyFill="1" applyAlignment="1">
      <alignment horizontal="left" vertical="top"/>
    </xf>
    <xf numFmtId="0" fontId="27" fillId="3" borderId="0" xfId="0" applyFont="1" applyFill="1" applyAlignment="1">
      <alignment vertical="top"/>
    </xf>
    <xf numFmtId="0" fontId="9" fillId="4" borderId="6" xfId="0" applyFont="1" applyFill="1" applyBorder="1" applyAlignment="1">
      <alignment vertical="center" wrapText="1"/>
    </xf>
    <xf numFmtId="0" fontId="0" fillId="4" borderId="6" xfId="0" applyFill="1" applyBorder="1" applyAlignment="1">
      <alignment vertical="center"/>
    </xf>
    <xf numFmtId="49" fontId="17" fillId="4" borderId="0" xfId="0" applyNumberFormat="1" applyFont="1" applyFill="1" applyAlignment="1">
      <alignment horizontal="center" vertical="center"/>
    </xf>
    <xf numFmtId="49" fontId="9" fillId="4" borderId="0" xfId="0" applyNumberFormat="1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center" vertical="center"/>
    </xf>
    <xf numFmtId="0" fontId="9" fillId="4" borderId="10" xfId="0" applyFont="1" applyFill="1" applyBorder="1"/>
    <xf numFmtId="49" fontId="9" fillId="4" borderId="11" xfId="0" applyNumberFormat="1" applyFont="1" applyFill="1" applyBorder="1" applyAlignment="1">
      <alignment horizontal="left" vertical="top" wrapText="1"/>
    </xf>
    <xf numFmtId="49" fontId="9" fillId="4" borderId="12" xfId="0" applyNumberFormat="1" applyFont="1" applyFill="1" applyBorder="1" applyAlignment="1">
      <alignment horizontal="left" vertical="top" wrapText="1"/>
    </xf>
    <xf numFmtId="0" fontId="17" fillId="3" borderId="0" xfId="0" applyFont="1" applyFill="1" applyAlignment="1">
      <alignment vertical="center"/>
    </xf>
    <xf numFmtId="0" fontId="17" fillId="3" borderId="0" xfId="0" applyFont="1" applyFill="1"/>
    <xf numFmtId="0" fontId="35" fillId="3" borderId="0" xfId="0" applyFont="1" applyFill="1"/>
    <xf numFmtId="0" fontId="27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top"/>
    </xf>
    <xf numFmtId="49" fontId="12" fillId="4" borderId="6" xfId="0" applyNumberFormat="1" applyFont="1" applyFill="1" applyBorder="1" applyAlignment="1">
      <alignment horizontal="left" vertical="center"/>
    </xf>
    <xf numFmtId="0" fontId="4" fillId="3" borderId="0" xfId="0" applyFont="1" applyFill="1" applyAlignment="1">
      <alignment vertical="top"/>
    </xf>
    <xf numFmtId="0" fontId="13" fillId="4" borderId="0" xfId="0" applyFont="1" applyFill="1" applyAlignment="1">
      <alignment horizontal="left" vertical="center"/>
    </xf>
    <xf numFmtId="0" fontId="36" fillId="0" borderId="7" xfId="0" applyFont="1" applyBorder="1" applyAlignment="1" applyProtection="1">
      <alignment horizontal="center" vertical="center"/>
      <protection locked="0"/>
    </xf>
    <xf numFmtId="4" fontId="9" fillId="4" borderId="0" xfId="0" applyNumberFormat="1" applyFont="1" applyFill="1" applyAlignment="1">
      <alignment vertical="center"/>
    </xf>
    <xf numFmtId="0" fontId="9" fillId="4" borderId="0" xfId="0" applyFont="1" applyFill="1" applyAlignment="1">
      <alignment horizontal="left" vertical="top"/>
    </xf>
    <xf numFmtId="0" fontId="19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vertical="top"/>
    </xf>
    <xf numFmtId="0" fontId="19" fillId="4" borderId="0" xfId="0" applyFont="1" applyFill="1" applyAlignment="1">
      <alignment horizontal="center" vertical="top" wrapText="1"/>
    </xf>
    <xf numFmtId="0" fontId="33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9" fillId="4" borderId="6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horizontal="left" vertical="center"/>
    </xf>
    <xf numFmtId="0" fontId="24" fillId="4" borderId="6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9" fillId="4" borderId="24" xfId="0" applyFont="1" applyFill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0" fontId="9" fillId="4" borderId="26" xfId="0" applyFont="1" applyFill="1" applyBorder="1" applyAlignment="1">
      <alignment vertical="center"/>
    </xf>
    <xf numFmtId="0" fontId="9" fillId="4" borderId="27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9" fillId="4" borderId="0" xfId="0" applyFont="1" applyFill="1" applyAlignment="1">
      <alignment vertical="top"/>
    </xf>
    <xf numFmtId="0" fontId="0" fillId="4" borderId="0" xfId="0" applyFill="1" applyAlignment="1">
      <alignment horizontal="right" vertical="center"/>
    </xf>
    <xf numFmtId="0" fontId="0" fillId="4" borderId="10" xfId="0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49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top"/>
    </xf>
    <xf numFmtId="0" fontId="35" fillId="3" borderId="0" xfId="0" applyFont="1" applyFill="1" applyAlignment="1">
      <alignment vertical="top"/>
    </xf>
    <xf numFmtId="49" fontId="23" fillId="3" borderId="0" xfId="0" applyNumberFormat="1" applyFont="1" applyFill="1" applyAlignment="1">
      <alignment horizontal="left" vertical="top" wrapText="1"/>
    </xf>
    <xf numFmtId="0" fontId="38" fillId="3" borderId="0" xfId="0" applyFont="1" applyFill="1" applyAlignment="1">
      <alignment vertical="top"/>
    </xf>
    <xf numFmtId="164" fontId="0" fillId="3" borderId="0" xfId="0" applyNumberFormat="1" applyFill="1"/>
    <xf numFmtId="0" fontId="9" fillId="3" borderId="0" xfId="0" applyFont="1" applyFill="1" applyAlignment="1">
      <alignment horizontal="center" vertical="center"/>
    </xf>
    <xf numFmtId="0" fontId="13" fillId="4" borderId="4" xfId="0" applyFont="1" applyFill="1" applyBorder="1"/>
    <xf numFmtId="0" fontId="28" fillId="6" borderId="33" xfId="0" applyFont="1" applyFill="1" applyBorder="1" applyAlignment="1">
      <alignment vertical="center"/>
    </xf>
    <xf numFmtId="0" fontId="28" fillId="6" borderId="34" xfId="0" applyFont="1" applyFill="1" applyBorder="1" applyAlignment="1">
      <alignment vertical="center"/>
    </xf>
    <xf numFmtId="0" fontId="28" fillId="4" borderId="34" xfId="0" applyFont="1" applyFill="1" applyBorder="1" applyAlignment="1">
      <alignment vertical="center"/>
    </xf>
    <xf numFmtId="164" fontId="28" fillId="4" borderId="34" xfId="0" applyNumberFormat="1" applyFont="1" applyFill="1" applyBorder="1" applyAlignment="1">
      <alignment vertical="center"/>
    </xf>
    <xf numFmtId="165" fontId="28" fillId="4" borderId="34" xfId="0" applyNumberFormat="1" applyFont="1" applyFill="1" applyBorder="1" applyAlignment="1">
      <alignment vertical="center"/>
    </xf>
    <xf numFmtId="0" fontId="28" fillId="4" borderId="35" xfId="0" applyFont="1" applyFill="1" applyBorder="1" applyAlignment="1">
      <alignment vertical="center"/>
    </xf>
    <xf numFmtId="0" fontId="13" fillId="4" borderId="0" xfId="0" applyFont="1" applyFill="1"/>
    <xf numFmtId="0" fontId="13" fillId="4" borderId="6" xfId="0" applyFont="1" applyFill="1" applyBorder="1"/>
    <xf numFmtId="0" fontId="13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164" fontId="9" fillId="4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  <protection locked="0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/>
    </xf>
    <xf numFmtId="0" fontId="13" fillId="6" borderId="31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 wrapText="1"/>
    </xf>
    <xf numFmtId="4" fontId="13" fillId="5" borderId="7" xfId="0" applyNumberFormat="1" applyFont="1" applyFill="1" applyBorder="1" applyAlignment="1">
      <alignment horizontal="center" vertical="center"/>
    </xf>
    <xf numFmtId="0" fontId="26" fillId="5" borderId="7" xfId="0" applyFont="1" applyFill="1" applyBorder="1" applyAlignment="1" applyProtection="1">
      <alignment horizontal="center" vertical="center"/>
      <protection locked="0"/>
    </xf>
    <xf numFmtId="164" fontId="13" fillId="5" borderId="7" xfId="0" applyNumberFormat="1" applyFont="1" applyFill="1" applyBorder="1" applyAlignment="1" applyProtection="1">
      <alignment horizontal="center" vertical="center"/>
      <protection locked="0"/>
    </xf>
    <xf numFmtId="165" fontId="13" fillId="5" borderId="7" xfId="0" applyNumberFormat="1" applyFont="1" applyFill="1" applyBorder="1" applyAlignment="1" applyProtection="1">
      <alignment horizontal="center" vertical="center"/>
      <protection locked="0"/>
    </xf>
    <xf numFmtId="4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26" fillId="7" borderId="7" xfId="0" applyFont="1" applyFill="1" applyBorder="1" applyAlignment="1" applyProtection="1">
      <alignment horizontal="center" vertical="center"/>
      <protection locked="0"/>
    </xf>
    <xf numFmtId="4" fontId="26" fillId="7" borderId="7" xfId="0" applyNumberFormat="1" applyFont="1" applyFill="1" applyBorder="1" applyAlignment="1" applyProtection="1">
      <alignment horizontal="center" vertical="center"/>
      <protection locked="0"/>
    </xf>
    <xf numFmtId="4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5" borderId="25" xfId="0" applyFont="1" applyFill="1" applyBorder="1" applyAlignment="1">
      <alignment horizontal="center" vertical="center" wrapText="1"/>
    </xf>
    <xf numFmtId="164" fontId="26" fillId="5" borderId="7" xfId="0" applyNumberFormat="1" applyFont="1" applyFill="1" applyBorder="1" applyAlignment="1" applyProtection="1">
      <alignment horizontal="center" vertical="center"/>
      <protection locked="0"/>
    </xf>
    <xf numFmtId="165" fontId="9" fillId="5" borderId="7" xfId="0" applyNumberFormat="1" applyFont="1" applyFill="1" applyBorder="1" applyAlignment="1" applyProtection="1">
      <alignment horizontal="center" vertical="center"/>
      <protection locked="0"/>
    </xf>
    <xf numFmtId="0" fontId="40" fillId="2" borderId="9" xfId="0" applyFont="1" applyFill="1" applyBorder="1" applyAlignment="1">
      <alignment horizontal="center" vertical="center"/>
    </xf>
    <xf numFmtId="0" fontId="13" fillId="6" borderId="20" xfId="0" applyFont="1" applyFill="1" applyBorder="1" applyAlignment="1">
      <alignment vertical="center" textRotation="90"/>
    </xf>
    <xf numFmtId="0" fontId="13" fillId="6" borderId="20" xfId="0" applyFont="1" applyFill="1" applyBorder="1" applyAlignment="1">
      <alignment vertical="center"/>
    </xf>
    <xf numFmtId="164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/>
      <protection locked="0"/>
    </xf>
    <xf numFmtId="4" fontId="9" fillId="2" borderId="7" xfId="0" applyNumberFormat="1" applyFont="1" applyFill="1" applyBorder="1" applyAlignment="1" applyProtection="1">
      <alignment horizontal="center" vertical="center"/>
      <protection locked="0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/>
    </xf>
    <xf numFmtId="164" fontId="9" fillId="4" borderId="11" xfId="0" applyNumberFormat="1" applyFont="1" applyFill="1" applyBorder="1" applyAlignment="1">
      <alignment horizontal="center" vertical="center"/>
    </xf>
    <xf numFmtId="165" fontId="9" fillId="4" borderId="11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49" fontId="17" fillId="3" borderId="0" xfId="0" applyNumberFormat="1" applyFont="1" applyFill="1" applyAlignment="1">
      <alignment horizontal="center" vertical="center"/>
    </xf>
    <xf numFmtId="164" fontId="17" fillId="3" borderId="0" xfId="0" applyNumberFormat="1" applyFont="1" applyFill="1" applyAlignment="1">
      <alignment horizontal="center" vertical="center"/>
    </xf>
    <xf numFmtId="165" fontId="17" fillId="3" borderId="0" xfId="0" applyNumberFormat="1" applyFont="1" applyFill="1" applyAlignment="1">
      <alignment horizontal="center" vertical="center"/>
    </xf>
    <xf numFmtId="0" fontId="10" fillId="3" borderId="0" xfId="0" applyFont="1" applyFill="1"/>
    <xf numFmtId="0" fontId="41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 wrapText="1"/>
    </xf>
    <xf numFmtId="49" fontId="41" fillId="3" borderId="0" xfId="0" applyNumberFormat="1" applyFont="1" applyFill="1" applyAlignment="1">
      <alignment horizontal="center" vertical="center"/>
    </xf>
    <xf numFmtId="164" fontId="41" fillId="3" borderId="0" xfId="0" applyNumberFormat="1" applyFont="1" applyFill="1" applyAlignment="1">
      <alignment horizontal="center" vertical="center"/>
    </xf>
    <xf numFmtId="165" fontId="41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49" fontId="23" fillId="3" borderId="0" xfId="0" applyNumberFormat="1" applyFont="1" applyFill="1" applyAlignment="1">
      <alignment horizontal="center" vertical="center"/>
    </xf>
    <xf numFmtId="164" fontId="23" fillId="3" borderId="0" xfId="0" applyNumberFormat="1" applyFont="1" applyFill="1" applyAlignment="1">
      <alignment horizontal="center" vertical="center"/>
    </xf>
    <xf numFmtId="165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 wrapText="1"/>
    </xf>
    <xf numFmtId="1" fontId="23" fillId="3" borderId="0" xfId="0" applyNumberFormat="1" applyFont="1" applyFill="1" applyAlignment="1">
      <alignment horizontal="center" vertical="center"/>
    </xf>
    <xf numFmtId="11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42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/>
    </xf>
    <xf numFmtId="165" fontId="9" fillId="3" borderId="0" xfId="0" applyNumberFormat="1" applyFont="1" applyFill="1" applyAlignment="1">
      <alignment horizontal="center" vertical="center"/>
    </xf>
    <xf numFmtId="166" fontId="9" fillId="4" borderId="0" xfId="0" applyNumberFormat="1" applyFont="1" applyFill="1"/>
    <xf numFmtId="49" fontId="9" fillId="4" borderId="0" xfId="0" applyNumberFormat="1" applyFont="1" applyFill="1"/>
    <xf numFmtId="49" fontId="9" fillId="4" borderId="6" xfId="0" applyNumberFormat="1" applyFont="1" applyFill="1" applyBorder="1"/>
    <xf numFmtId="0" fontId="19" fillId="6" borderId="33" xfId="0" applyFont="1" applyFill="1" applyBorder="1" applyAlignment="1">
      <alignment horizontal="left" vertical="center"/>
    </xf>
    <xf numFmtId="0" fontId="9" fillId="4" borderId="34" xfId="0" applyFont="1" applyFill="1" applyBorder="1"/>
    <xf numFmtId="166" fontId="9" fillId="4" borderId="34" xfId="0" applyNumberFormat="1" applyFont="1" applyFill="1" applyBorder="1"/>
    <xf numFmtId="0" fontId="9" fillId="4" borderId="35" xfId="0" applyFont="1" applyFill="1" applyBorder="1"/>
    <xf numFmtId="0" fontId="9" fillId="4" borderId="39" xfId="0" applyFont="1" applyFill="1" applyBorder="1" applyAlignment="1">
      <alignment horizontal="left" vertical="center"/>
    </xf>
    <xf numFmtId="0" fontId="9" fillId="4" borderId="40" xfId="0" applyFont="1" applyFill="1" applyBorder="1"/>
    <xf numFmtId="0" fontId="9" fillId="4" borderId="0" xfId="0" applyFont="1" applyFill="1" applyAlignment="1">
      <alignment vertical="center" wrapText="1"/>
    </xf>
    <xf numFmtId="49" fontId="9" fillId="4" borderId="6" xfId="0" applyNumberFormat="1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left" vertical="center"/>
    </xf>
    <xf numFmtId="0" fontId="9" fillId="4" borderId="32" xfId="0" applyFont="1" applyFill="1" applyBorder="1"/>
    <xf numFmtId="166" fontId="9" fillId="4" borderId="32" xfId="0" applyNumberFormat="1" applyFont="1" applyFill="1" applyBorder="1"/>
    <xf numFmtId="0" fontId="9" fillId="4" borderId="43" xfId="0" applyFont="1" applyFill="1" applyBorder="1"/>
    <xf numFmtId="0" fontId="44" fillId="6" borderId="7" xfId="0" applyFont="1" applyFill="1" applyBorder="1" applyAlignment="1">
      <alignment horizontal="center" vertical="center"/>
    </xf>
    <xf numFmtId="166" fontId="25" fillId="6" borderId="22" xfId="0" applyNumberFormat="1" applyFont="1" applyFill="1" applyBorder="1" applyAlignment="1">
      <alignment horizontal="center" vertical="center"/>
    </xf>
    <xf numFmtId="0" fontId="25" fillId="6" borderId="22" xfId="0" applyFont="1" applyFill="1" applyBorder="1" applyAlignment="1">
      <alignment horizontal="center" vertical="center"/>
    </xf>
    <xf numFmtId="0" fontId="9" fillId="2" borderId="20" xfId="0" applyFont="1" applyFill="1" applyBorder="1" applyProtection="1">
      <protection locked="0"/>
    </xf>
    <xf numFmtId="0" fontId="9" fillId="2" borderId="7" xfId="0" applyFont="1" applyFill="1" applyBorder="1" applyAlignment="1" applyProtection="1">
      <alignment horizontal="center"/>
      <protection locked="0"/>
    </xf>
    <xf numFmtId="166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left" vertical="center"/>
      <protection locked="0"/>
    </xf>
    <xf numFmtId="0" fontId="9" fillId="4" borderId="11" xfId="0" applyFont="1" applyFill="1" applyBorder="1"/>
    <xf numFmtId="166" fontId="9" fillId="4" borderId="11" xfId="0" applyNumberFormat="1" applyFont="1" applyFill="1" applyBorder="1"/>
    <xf numFmtId="0" fontId="9" fillId="4" borderId="12" xfId="0" applyFont="1" applyFill="1" applyBorder="1"/>
    <xf numFmtId="166" fontId="17" fillId="3" borderId="0" xfId="0" applyNumberFormat="1" applyFont="1" applyFill="1"/>
    <xf numFmtId="166" fontId="23" fillId="3" borderId="0" xfId="0" applyNumberFormat="1" applyFont="1" applyFill="1"/>
    <xf numFmtId="0" fontId="45" fillId="3" borderId="0" xfId="0" applyFont="1" applyFill="1"/>
    <xf numFmtId="0" fontId="43" fillId="3" borderId="0" xfId="0" applyFont="1" applyFill="1" applyAlignment="1">
      <alignment horizontal="center"/>
    </xf>
    <xf numFmtId="0" fontId="43" fillId="3" borderId="0" xfId="0" applyFont="1" applyFill="1" applyAlignment="1">
      <alignment horizontal="left"/>
    </xf>
    <xf numFmtId="0" fontId="42" fillId="3" borderId="0" xfId="0" applyFont="1" applyFill="1" applyAlignment="1">
      <alignment vertical="center"/>
    </xf>
    <xf numFmtId="166" fontId="9" fillId="3" borderId="0" xfId="0" applyNumberFormat="1" applyFont="1" applyFill="1"/>
    <xf numFmtId="0" fontId="0" fillId="3" borderId="6" xfId="0" applyFill="1" applyBorder="1"/>
    <xf numFmtId="0" fontId="0" fillId="3" borderId="0" xfId="0" applyFill="1" applyAlignment="1">
      <alignment horizontal="center" vertical="center"/>
    </xf>
    <xf numFmtId="0" fontId="0" fillId="3" borderId="5" xfId="0" applyFill="1" applyBorder="1"/>
    <xf numFmtId="0" fontId="9" fillId="3" borderId="6" xfId="0" applyFont="1" applyFill="1" applyBorder="1"/>
    <xf numFmtId="0" fontId="0" fillId="2" borderId="0" xfId="0" applyFill="1"/>
    <xf numFmtId="0" fontId="13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6" borderId="46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31" xfId="0" applyFont="1" applyFill="1" applyBorder="1" applyAlignment="1">
      <alignment horizontal="center" vertical="center"/>
    </xf>
    <xf numFmtId="0" fontId="44" fillId="4" borderId="21" xfId="0" applyFont="1" applyFill="1" applyBorder="1" applyAlignment="1">
      <alignment vertical="center"/>
    </xf>
    <xf numFmtId="0" fontId="44" fillId="4" borderId="22" xfId="0" applyFont="1" applyFill="1" applyBorder="1" applyAlignment="1">
      <alignment vertical="center"/>
    </xf>
    <xf numFmtId="0" fontId="44" fillId="4" borderId="21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4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167" fontId="9" fillId="0" borderId="51" xfId="0" applyNumberFormat="1" applyFont="1" applyBorder="1" applyAlignment="1">
      <alignment horizontal="center" vertical="center" wrapText="1"/>
    </xf>
    <xf numFmtId="1" fontId="9" fillId="0" borderId="51" xfId="0" applyNumberFormat="1" applyFont="1" applyBorder="1" applyAlignment="1">
      <alignment horizontal="center" vertical="center" wrapText="1"/>
    </xf>
    <xf numFmtId="49" fontId="9" fillId="0" borderId="51" xfId="0" applyNumberFormat="1" applyFont="1" applyBorder="1" applyAlignment="1">
      <alignment horizontal="center" vertical="center" wrapText="1"/>
    </xf>
    <xf numFmtId="4" fontId="9" fillId="0" borderId="51" xfId="0" applyNumberFormat="1" applyFont="1" applyBorder="1" applyAlignment="1">
      <alignment horizontal="center" vertical="center" wrapText="1"/>
    </xf>
    <xf numFmtId="2" fontId="9" fillId="0" borderId="51" xfId="0" applyNumberFormat="1" applyFont="1" applyBorder="1" applyAlignment="1">
      <alignment horizontal="center" vertical="center" wrapText="1"/>
    </xf>
    <xf numFmtId="168" fontId="9" fillId="0" borderId="51" xfId="0" applyNumberFormat="1" applyFont="1" applyBorder="1" applyAlignment="1">
      <alignment horizontal="center" vertical="center" wrapText="1"/>
    </xf>
    <xf numFmtId="0" fontId="9" fillId="8" borderId="51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49" fontId="9" fillId="0" borderId="55" xfId="0" applyNumberFormat="1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3" fontId="9" fillId="0" borderId="55" xfId="0" applyNumberFormat="1" applyFont="1" applyBorder="1" applyAlignment="1">
      <alignment horizontal="center" vertical="center" wrapText="1"/>
    </xf>
    <xf numFmtId="2" fontId="9" fillId="0" borderId="55" xfId="0" applyNumberFormat="1" applyFont="1" applyBorder="1" applyAlignment="1">
      <alignment horizontal="center" vertical="center" wrapText="1"/>
    </xf>
    <xf numFmtId="168" fontId="9" fillId="0" borderId="55" xfId="0" applyNumberFormat="1" applyFont="1" applyBorder="1" applyAlignment="1">
      <alignment horizontal="center" vertical="center" wrapText="1"/>
    </xf>
    <xf numFmtId="1" fontId="9" fillId="0" borderId="55" xfId="0" applyNumberFormat="1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" fontId="9" fillId="0" borderId="59" xfId="0" applyNumberFormat="1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164" fontId="9" fillId="0" borderId="55" xfId="0" applyNumberFormat="1" applyFont="1" applyBorder="1" applyAlignment="1">
      <alignment horizontal="center" vertical="center" wrapText="1"/>
    </xf>
    <xf numFmtId="4" fontId="9" fillId="0" borderId="55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6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7" fillId="5" borderId="7" xfId="0" applyFont="1" applyFill="1" applyBorder="1" applyAlignment="1">
      <alignment horizontal="center" vertical="center"/>
    </xf>
    <xf numFmtId="0" fontId="37" fillId="5" borderId="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164" fontId="37" fillId="0" borderId="7" xfId="0" applyNumberFormat="1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19" fillId="4" borderId="0" xfId="0" applyFont="1" applyFill="1" applyAlignment="1" applyProtection="1">
      <alignment horizontal="left" vertical="top" wrapText="1"/>
      <protection locked="0"/>
    </xf>
    <xf numFmtId="0" fontId="9" fillId="4" borderId="4" xfId="0" applyFont="1" applyFill="1" applyBorder="1" applyAlignment="1" applyProtection="1">
      <alignment vertical="center"/>
      <protection locked="0"/>
    </xf>
    <xf numFmtId="0" fontId="9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0" fillId="10" borderId="0" xfId="0" applyFill="1"/>
    <xf numFmtId="0" fontId="51" fillId="4" borderId="0" xfId="0" applyFont="1" applyFill="1" applyAlignment="1">
      <alignment horizontal="left" vertical="center"/>
    </xf>
    <xf numFmtId="0" fontId="51" fillId="4" borderId="0" xfId="0" applyFont="1" applyFill="1" applyAlignment="1">
      <alignment horizontal="right" vertical="center"/>
    </xf>
    <xf numFmtId="0" fontId="51" fillId="4" borderId="0" xfId="0" applyFont="1" applyFill="1" applyAlignment="1">
      <alignment horizontal="center" vertical="center"/>
    </xf>
    <xf numFmtId="0" fontId="5" fillId="13" borderId="5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/>
    </xf>
    <xf numFmtId="0" fontId="0" fillId="10" borderId="8" xfId="0" applyFill="1" applyBorder="1" applyAlignment="1">
      <alignment horizontal="center"/>
    </xf>
    <xf numFmtId="0" fontId="0" fillId="4" borderId="4" xfId="0" applyFill="1" applyBorder="1"/>
    <xf numFmtId="0" fontId="55" fillId="9" borderId="7" xfId="0" applyFont="1" applyFill="1" applyBorder="1" applyAlignment="1">
      <alignment horizontal="center"/>
    </xf>
    <xf numFmtId="0" fontId="0" fillId="5" borderId="0" xfId="0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0" fillId="2" borderId="7" xfId="0" applyFill="1" applyBorder="1" applyProtection="1">
      <protection locked="0"/>
    </xf>
    <xf numFmtId="0" fontId="0" fillId="4" borderId="9" xfId="0" applyFill="1" applyBorder="1"/>
    <xf numFmtId="0" fontId="0" fillId="4" borderId="9" xfId="0" applyFill="1" applyBorder="1" applyAlignment="1">
      <alignment horizontal="center"/>
    </xf>
    <xf numFmtId="0" fontId="0" fillId="4" borderId="8" xfId="0" applyFill="1" applyBorder="1" applyAlignment="1">
      <alignment horizontal="right"/>
    </xf>
    <xf numFmtId="0" fontId="17" fillId="4" borderId="0" xfId="0" applyFont="1" applyFill="1" applyAlignment="1">
      <alignment horizontal="center" vertical="center" wrapText="1"/>
    </xf>
    <xf numFmtId="0" fontId="0" fillId="4" borderId="9" xfId="0" applyFill="1" applyBorder="1" applyAlignment="1">
      <alignment horizontal="left"/>
    </xf>
    <xf numFmtId="0" fontId="0" fillId="0" borderId="7" xfId="0" applyBorder="1" applyProtection="1">
      <protection locked="0"/>
    </xf>
    <xf numFmtId="0" fontId="6" fillId="5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left" vertical="center" wrapText="1"/>
    </xf>
    <xf numFmtId="49" fontId="14" fillId="4" borderId="0" xfId="0" applyNumberFormat="1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left" vertical="center" wrapText="1"/>
    </xf>
    <xf numFmtId="0" fontId="6" fillId="5" borderId="0" xfId="0" applyFont="1" applyFill="1" applyAlignment="1">
      <alignment horizontal="center" vertical="top"/>
    </xf>
    <xf numFmtId="0" fontId="52" fillId="12" borderId="13" xfId="0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left" vertical="center"/>
    </xf>
    <xf numFmtId="0" fontId="0" fillId="3" borderId="0" xfId="0" applyFill="1"/>
    <xf numFmtId="0" fontId="9" fillId="4" borderId="9" xfId="0" applyFont="1" applyFill="1" applyBorder="1" applyAlignment="1">
      <alignment horizontal="left" vertical="center"/>
    </xf>
    <xf numFmtId="0" fontId="9" fillId="4" borderId="8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49" fontId="17" fillId="2" borderId="7" xfId="0" applyNumberFormat="1" applyFont="1" applyFill="1" applyBorder="1" applyAlignment="1" applyProtection="1">
      <alignment horizontal="center" vertical="center"/>
      <protection locked="0"/>
    </xf>
    <xf numFmtId="0" fontId="18" fillId="0" borderId="7" xfId="0" applyFont="1" applyBorder="1" applyAlignment="1" applyProtection="1">
      <alignment horizontal="center" vertical="center"/>
      <protection locked="0"/>
    </xf>
    <xf numFmtId="0" fontId="9" fillId="4" borderId="9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8" xfId="0" applyFont="1" applyFill="1" applyBorder="1" applyAlignment="1">
      <alignment horizontal="center"/>
    </xf>
    <xf numFmtId="3" fontId="23" fillId="3" borderId="0" xfId="0" applyNumberFormat="1" applyFont="1" applyFill="1" applyAlignment="1">
      <alignment horizontal="center" vertical="center"/>
    </xf>
    <xf numFmtId="0" fontId="0" fillId="4" borderId="0" xfId="0" applyFill="1"/>
    <xf numFmtId="0" fontId="28" fillId="6" borderId="0" xfId="0" applyFont="1" applyFill="1" applyAlignment="1">
      <alignment horizontal="left" vertical="center"/>
    </xf>
    <xf numFmtId="0" fontId="9" fillId="4" borderId="9" xfId="0" applyFont="1" applyFill="1" applyBorder="1" applyAlignment="1">
      <alignment horizontal="center" vertical="top"/>
    </xf>
    <xf numFmtId="49" fontId="9" fillId="4" borderId="8" xfId="0" applyNumberFormat="1" applyFont="1" applyFill="1" applyBorder="1" applyAlignment="1">
      <alignment horizontal="left" vertical="center"/>
    </xf>
    <xf numFmtId="49" fontId="9" fillId="4" borderId="24" xfId="0" applyNumberFormat="1" applyFont="1" applyFill="1" applyBorder="1" applyAlignment="1">
      <alignment horizontal="left" vertical="center"/>
    </xf>
    <xf numFmtId="0" fontId="29" fillId="0" borderId="7" xfId="0" applyFont="1" applyBorder="1" applyAlignment="1" applyProtection="1">
      <alignment horizontal="center" vertical="center" wrapText="1"/>
      <protection locked="0"/>
    </xf>
    <xf numFmtId="0" fontId="32" fillId="0" borderId="7" xfId="0" applyFont="1" applyBorder="1" applyAlignment="1" applyProtection="1">
      <alignment horizontal="center" vertical="center" wrapText="1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right" vertical="center"/>
    </xf>
    <xf numFmtId="0" fontId="17" fillId="0" borderId="7" xfId="0" applyFont="1" applyBorder="1" applyAlignment="1" applyProtection="1">
      <alignment horizontal="center" vertical="center"/>
      <protection locked="0"/>
    </xf>
    <xf numFmtId="0" fontId="0" fillId="4" borderId="28" xfId="0" applyFill="1" applyBorder="1"/>
    <xf numFmtId="0" fontId="0" fillId="4" borderId="6" xfId="0" applyFill="1" applyBorder="1"/>
    <xf numFmtId="0" fontId="0" fillId="4" borderId="29" xfId="0" applyFill="1" applyBorder="1"/>
    <xf numFmtId="0" fontId="13" fillId="6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/>
    </xf>
    <xf numFmtId="0" fontId="13" fillId="6" borderId="9" xfId="0" applyFont="1" applyFill="1" applyBorder="1" applyAlignment="1">
      <alignment horizontal="left" vertical="center"/>
    </xf>
    <xf numFmtId="0" fontId="0" fillId="0" borderId="26" xfId="0" applyBorder="1" applyProtection="1">
      <protection locked="0"/>
    </xf>
    <xf numFmtId="0" fontId="13" fillId="6" borderId="9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horizontal="left" vertical="center"/>
    </xf>
    <xf numFmtId="0" fontId="0" fillId="2" borderId="26" xfId="0" applyFill="1" applyBorder="1" applyProtection="1">
      <protection locked="0"/>
    </xf>
    <xf numFmtId="0" fontId="19" fillId="5" borderId="0" xfId="0" applyFont="1" applyFill="1" applyAlignment="1">
      <alignment horizontal="center" vertical="center"/>
    </xf>
    <xf numFmtId="0" fontId="9" fillId="4" borderId="8" xfId="0" applyFont="1" applyFill="1" applyBorder="1" applyAlignment="1">
      <alignment horizontal="left" vertical="center"/>
    </xf>
    <xf numFmtId="0" fontId="9" fillId="4" borderId="24" xfId="0" applyFont="1" applyFill="1" applyBorder="1" applyAlignment="1">
      <alignment horizontal="left" vertical="center"/>
    </xf>
    <xf numFmtId="0" fontId="26" fillId="2" borderId="26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vertical="top"/>
    </xf>
    <xf numFmtId="0" fontId="13" fillId="6" borderId="13" xfId="0" applyFont="1" applyFill="1" applyBorder="1" applyAlignment="1">
      <alignment horizontal="left" vertical="center" wrapText="1"/>
    </xf>
    <xf numFmtId="0" fontId="0" fillId="4" borderId="24" xfId="0" applyFill="1" applyBorder="1"/>
    <xf numFmtId="0" fontId="9" fillId="4" borderId="0" xfId="0" applyFont="1" applyFill="1" applyAlignment="1">
      <alignment horizontal="left" vertical="center"/>
    </xf>
    <xf numFmtId="0" fontId="0" fillId="2" borderId="30" xfId="0" applyFill="1" applyBorder="1" applyProtection="1">
      <protection locked="0"/>
    </xf>
    <xf numFmtId="0" fontId="13" fillId="6" borderId="31" xfId="0" applyFont="1" applyFill="1" applyBorder="1" applyAlignment="1">
      <alignment horizontal="left" vertical="center" wrapText="1"/>
    </xf>
    <xf numFmtId="0" fontId="32" fillId="0" borderId="7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49" fontId="53" fillId="4" borderId="29" xfId="0" applyNumberFormat="1" applyFont="1" applyFill="1" applyBorder="1" applyAlignment="1">
      <alignment horizontal="center" vertical="top" wrapText="1"/>
    </xf>
    <xf numFmtId="0" fontId="26" fillId="4" borderId="7" xfId="0" applyFont="1" applyFill="1" applyBorder="1" applyAlignment="1">
      <alignment horizontal="center" vertical="center"/>
    </xf>
    <xf numFmtId="0" fontId="34" fillId="4" borderId="0" xfId="0" applyFont="1" applyFill="1" applyAlignment="1">
      <alignment horizontal="center" vertical="center" wrapText="1"/>
    </xf>
    <xf numFmtId="49" fontId="13" fillId="6" borderId="26" xfId="0" applyNumberFormat="1" applyFont="1" applyFill="1" applyBorder="1" applyAlignment="1">
      <alignment horizontal="left" vertical="top" wrapText="1"/>
    </xf>
    <xf numFmtId="0" fontId="13" fillId="4" borderId="37" xfId="0" applyFont="1" applyFill="1" applyBorder="1" applyAlignment="1">
      <alignment horizontal="left" vertical="center" wrapText="1"/>
    </xf>
    <xf numFmtId="0" fontId="0" fillId="4" borderId="32" xfId="0" applyFill="1" applyBorder="1"/>
    <xf numFmtId="0" fontId="9" fillId="4" borderId="36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center" vertical="center"/>
    </xf>
    <xf numFmtId="0" fontId="0" fillId="0" borderId="0" xfId="0"/>
    <xf numFmtId="169" fontId="19" fillId="5" borderId="7" xfId="0" applyNumberFormat="1" applyFont="1" applyFill="1" applyBorder="1" applyAlignment="1">
      <alignment horizontal="center" vertical="center"/>
    </xf>
    <xf numFmtId="0" fontId="13" fillId="4" borderId="27" xfId="0" applyFont="1" applyFill="1" applyBorder="1" applyAlignment="1">
      <alignment horizontal="center" vertical="center"/>
    </xf>
    <xf numFmtId="0" fontId="0" fillId="7" borderId="38" xfId="0" applyFill="1" applyBorder="1"/>
    <xf numFmtId="0" fontId="13" fillId="6" borderId="7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3" fillId="4" borderId="27" xfId="0" applyFont="1" applyFill="1" applyBorder="1" applyAlignment="1">
      <alignment horizontal="right" vertical="center"/>
    </xf>
    <xf numFmtId="0" fontId="0" fillId="6" borderId="30" xfId="0" applyFill="1" applyBorder="1" applyAlignment="1">
      <alignment horizontal="center" vertical="center" wrapText="1"/>
    </xf>
    <xf numFmtId="0" fontId="0" fillId="2" borderId="5" xfId="0" applyFill="1" applyBorder="1" applyProtection="1">
      <protection locked="0"/>
    </xf>
    <xf numFmtId="0" fontId="13" fillId="6" borderId="45" xfId="0" applyFont="1" applyFill="1" applyBorder="1" applyAlignment="1">
      <alignment horizontal="center"/>
    </xf>
    <xf numFmtId="0" fontId="44" fillId="4" borderId="48" xfId="0" applyFont="1" applyFill="1" applyBorder="1" applyAlignment="1">
      <alignment horizontal="center" vertical="center"/>
    </xf>
    <xf numFmtId="0" fontId="0" fillId="6" borderId="44" xfId="0" applyFill="1" applyBorder="1"/>
    <xf numFmtId="0" fontId="13" fillId="6" borderId="45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44" xfId="0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/>
    </xf>
    <xf numFmtId="0" fontId="44" fillId="4" borderId="20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44" fillId="4" borderId="44" xfId="0" applyFont="1" applyFill="1" applyBorder="1" applyAlignment="1">
      <alignment horizontal="center" vertical="center"/>
    </xf>
    <xf numFmtId="0" fontId="0" fillId="5" borderId="7" xfId="0" applyFill="1" applyBorder="1"/>
    <xf numFmtId="0" fontId="44" fillId="5" borderId="7" xfId="0" applyFont="1" applyFill="1" applyBorder="1" applyAlignment="1">
      <alignment horizontal="center" vertical="center"/>
    </xf>
    <xf numFmtId="0" fontId="44" fillId="5" borderId="25" xfId="0" applyFont="1" applyFill="1" applyBorder="1" applyAlignment="1">
      <alignment horizontal="center" vertical="center"/>
    </xf>
  </cellXfs>
  <cellStyles count="7">
    <cellStyle name="cf1" xfId="1" xr:uid="{00000000-0005-0000-0000-000000000000}"/>
    <cellStyle name="cf2" xfId="2" xr:uid="{00000000-0005-0000-0000-000001000000}"/>
    <cellStyle name="cf3" xfId="3" xr:uid="{00000000-0005-0000-0000-000002000000}"/>
    <cellStyle name="cf4" xfId="4" xr:uid="{00000000-0005-0000-0000-000003000000}"/>
    <cellStyle name="cf5" xfId="5" xr:uid="{00000000-0005-0000-0000-000004000000}"/>
    <cellStyle name="cf6" xfId="6" xr:uid="{00000000-0005-0000-0000-000005000000}"/>
    <cellStyle name="Normal" xfId="0" builtinId="0" customBuiltin="1"/>
  </cellStyles>
  <dxfs count="93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467CA8"/>
      <color rgb="FF3E6F9C"/>
      <color rgb="FF5B8EBD"/>
      <color rgb="FF4880B2"/>
      <color rgb="FF357AB9"/>
      <color rgb="FFA5C1DF"/>
      <color rgb="FF749FCE"/>
      <color rgb="FF4B91D1"/>
      <color rgb="FF2C70AE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142875</xdr:colOff>
      <xdr:row>19</xdr:row>
      <xdr:rowOff>190489</xdr:rowOff>
    </xdr:from>
    <xdr:ext cx="466728" cy="371475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0799991">
          <a:off x="7353300" y="3400414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24</xdr:col>
      <xdr:colOff>314325</xdr:colOff>
      <xdr:row>19</xdr:row>
      <xdr:rowOff>123828</xdr:rowOff>
    </xdr:from>
    <xdr:ext cx="1171575" cy="495303"/>
    <xdr:sp macro="" textlink="">
      <xdr:nvSpPr>
        <xdr:cNvPr id="2" name="Shap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905750" y="3333753"/>
          <a:ext cx="1171575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8</xdr:col>
      <xdr:colOff>123825</xdr:colOff>
      <xdr:row>48</xdr:row>
      <xdr:rowOff>142875</xdr:rowOff>
    </xdr:from>
    <xdr:ext cx="3619500" cy="342900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181225" y="9810750"/>
          <a:ext cx="3619500" cy="342900"/>
          <a:chOff x="3536250" y="3608550"/>
          <a:chExt cx="3619500" cy="342900"/>
        </a:xfrm>
      </xdr:grpSpPr>
      <xdr:grpSp>
        <xdr:nvGrpSpPr>
          <xdr:cNvPr id="30" name="Shape 3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GrpSpPr/>
        </xdr:nvGrpSpPr>
        <xdr:grpSpPr>
          <a:xfrm>
            <a:off x="3536250" y="3608550"/>
            <a:ext cx="3619500" cy="342900"/>
            <a:chOff x="3536250" y="3608550"/>
            <a:chExt cx="3619500" cy="342900"/>
          </a:xfrm>
        </xdr:grpSpPr>
        <xdr:sp macro="" textlink="">
          <xdr:nvSpPr>
            <xdr:cNvPr id="31" name="Shape 4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3536250" y="3608550"/>
              <a:ext cx="3619500" cy="342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5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GrpSpPr/>
          </xdr:nvGrpSpPr>
          <xdr:grpSpPr>
            <a:xfrm>
              <a:off x="3536250" y="3608550"/>
              <a:ext cx="3619500" cy="342900"/>
              <a:chOff x="3536250" y="3608550"/>
              <a:chExt cx="3619500" cy="342900"/>
            </a:xfrm>
          </xdr:grpSpPr>
          <xdr:sp macro="" textlink="">
            <xdr:nvSpPr>
              <xdr:cNvPr id="33" name="Shape 6">
                <a:extLst>
                  <a:ext uri="{FF2B5EF4-FFF2-40B4-BE49-F238E27FC236}">
                    <a16:creationId xmlns:a16="http://schemas.microsoft.com/office/drawing/2014/main" id="{00000000-0008-0000-0000-000021000000}"/>
                  </a:ext>
                </a:extLst>
              </xdr:cNvPr>
              <xdr:cNvSpPr/>
            </xdr:nvSpPr>
            <xdr:spPr>
              <a:xfrm>
                <a:off x="3536250" y="3608550"/>
                <a:ext cx="3619500" cy="3429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4" name="Shape 7">
                <a:extLst>
                  <a:ext uri="{FF2B5EF4-FFF2-40B4-BE49-F238E27FC236}">
                    <a16:creationId xmlns:a16="http://schemas.microsoft.com/office/drawing/2014/main" id="{00000000-0008-0000-0000-000022000000}"/>
                  </a:ext>
                </a:extLst>
              </xdr:cNvPr>
              <xdr:cNvGrpSpPr/>
            </xdr:nvGrpSpPr>
            <xdr:grpSpPr>
              <a:xfrm>
                <a:off x="3536250" y="3608550"/>
                <a:ext cx="3619500" cy="342900"/>
                <a:chOff x="3536250" y="3608550"/>
                <a:chExt cx="3619500" cy="342900"/>
              </a:xfrm>
            </xdr:grpSpPr>
            <xdr:sp macro="" textlink="">
              <xdr:nvSpPr>
                <xdr:cNvPr id="35" name="Shape 8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SpPr/>
              </xdr:nvSpPr>
              <xdr:spPr>
                <a:xfrm>
                  <a:off x="3536250" y="3608550"/>
                  <a:ext cx="3619500" cy="3429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6" name="Shape 9">
                  <a:extLst>
                    <a:ext uri="{FF2B5EF4-FFF2-40B4-BE49-F238E27FC236}">
                      <a16:creationId xmlns:a16="http://schemas.microsoft.com/office/drawing/2014/main" id="{00000000-0008-0000-0000-000024000000}"/>
                    </a:ext>
                  </a:extLst>
                </xdr:cNvPr>
                <xdr:cNvGrpSpPr/>
              </xdr:nvGrpSpPr>
              <xdr:grpSpPr>
                <a:xfrm>
                  <a:off x="3536250" y="3608550"/>
                  <a:ext cx="3619500" cy="342900"/>
                  <a:chOff x="2299639" y="6061364"/>
                  <a:chExt cx="2910536" cy="291811"/>
                </a:xfrm>
              </xdr:grpSpPr>
              <xdr:sp macro="" textlink="">
                <xdr:nvSpPr>
                  <xdr:cNvPr id="37" name="Shape 10">
                    <a:extLst>
                      <a:ext uri="{FF2B5EF4-FFF2-40B4-BE49-F238E27FC236}">
                        <a16:creationId xmlns:a16="http://schemas.microsoft.com/office/drawing/2014/main" id="{00000000-0008-0000-0000-000025000000}"/>
                      </a:ext>
                    </a:extLst>
                  </xdr:cNvPr>
                  <xdr:cNvSpPr/>
                </xdr:nvSpPr>
                <xdr:spPr>
                  <a:xfrm>
                    <a:off x="2299639" y="6061364"/>
                    <a:ext cx="2910525" cy="2918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pic>
                <xdr:nvPicPr>
                  <xdr:cNvPr id="38" name="Shape 11">
                    <a:extLst>
                      <a:ext uri="{FF2B5EF4-FFF2-40B4-BE49-F238E27FC236}">
                        <a16:creationId xmlns:a16="http://schemas.microsoft.com/office/drawing/2014/main" id="{00000000-0008-0000-0000-000026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">
                    <a:alphaModFix/>
                  </a:blip>
                  <a:srcRect/>
                  <a:stretch/>
                </xdr:blipFill>
                <xdr:spPr>
                  <a:xfrm>
                    <a:off x="4533900" y="6076950"/>
                    <a:ext cx="676275" cy="2762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39" name="Shape 12">
                    <a:extLst>
                      <a:ext uri="{FF2B5EF4-FFF2-40B4-BE49-F238E27FC236}">
                        <a16:creationId xmlns:a16="http://schemas.microsoft.com/office/drawing/2014/main" id="{00000000-0008-0000-0000-000027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2299639" y="6105525"/>
                    <a:ext cx="609600" cy="2000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0" name="Shape 13">
                    <a:extLst>
                      <a:ext uri="{FF2B5EF4-FFF2-40B4-BE49-F238E27FC236}">
                        <a16:creationId xmlns:a16="http://schemas.microsoft.com/office/drawing/2014/main" id="{00000000-0008-0000-0000-000028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 t="-4219" r="-3410"/>
                  <a:stretch/>
                </xdr:blipFill>
                <xdr:spPr>
                  <a:xfrm>
                    <a:off x="3563684" y="6061364"/>
                    <a:ext cx="666750" cy="2381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2</xdr:col>
      <xdr:colOff>342900</xdr:colOff>
      <xdr:row>48</xdr:row>
      <xdr:rowOff>133350</xdr:rowOff>
    </xdr:from>
    <xdr:ext cx="762000" cy="314325"/>
    <xdr:pic>
      <xdr:nvPicPr>
        <xdr:cNvPr id="41" name="image1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900" y="9801225"/>
          <a:ext cx="762000" cy="3143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57150</xdr:colOff>
      <xdr:row>60</xdr:row>
      <xdr:rowOff>161921</xdr:rowOff>
    </xdr:from>
    <xdr:ext cx="466728" cy="371475"/>
    <xdr:sp macro="" textlink="">
      <xdr:nvSpPr>
        <xdr:cNvPr id="2" name="Shape 1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10799991">
          <a:off x="6229350" y="8553446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9528</xdr:colOff>
      <xdr:row>60</xdr:row>
      <xdr:rowOff>114300</xdr:rowOff>
    </xdr:from>
    <xdr:ext cx="1714500" cy="495303"/>
    <xdr:sp macro="" textlink="">
      <xdr:nvSpPr>
        <xdr:cNvPr id="3" name="Shape 1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86553" y="8505825"/>
          <a:ext cx="1714500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Informação OBRIGATÓRIA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95253</xdr:colOff>
      <xdr:row>22</xdr:row>
      <xdr:rowOff>38103</xdr:rowOff>
    </xdr:from>
    <xdr:ext cx="542925" cy="133346"/>
    <xdr:sp macro="" textlink="">
      <xdr:nvSpPr>
        <xdr:cNvPr id="4" name="Shape 1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29203" y="3028953"/>
          <a:ext cx="542925" cy="133346"/>
        </a:xfrm>
        <a:custGeom>
          <a:avLst>
            <a:gd name="f0" fmla="val 1894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600085</xdr:colOff>
      <xdr:row>8</xdr:row>
      <xdr:rowOff>76189</xdr:rowOff>
    </xdr:from>
    <xdr:ext cx="476246" cy="381003"/>
    <xdr:sp macro="" textlink="">
      <xdr:nvSpPr>
        <xdr:cNvPr id="3" name="Shape 1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799991">
          <a:off x="7477135" y="129538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35</xdr:col>
      <xdr:colOff>438153</xdr:colOff>
      <xdr:row>8</xdr:row>
      <xdr:rowOff>28575</xdr:rowOff>
    </xdr:from>
    <xdr:ext cx="1181103" cy="523878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010528" y="1247775"/>
          <a:ext cx="1181103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34</xdr:col>
      <xdr:colOff>10</xdr:colOff>
      <xdr:row>64</xdr:row>
      <xdr:rowOff>49769</xdr:rowOff>
    </xdr:from>
    <xdr:ext cx="476246" cy="381003"/>
    <xdr:sp macro="" textlink="">
      <xdr:nvSpPr>
        <xdr:cNvPr id="8" name="Shape 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799991">
          <a:off x="6877060" y="1012721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550377</xdr:colOff>
      <xdr:row>64</xdr:row>
      <xdr:rowOff>0</xdr:rowOff>
    </xdr:from>
    <xdr:ext cx="4477167" cy="523878"/>
    <xdr:sp macro="" textlink="">
      <xdr:nvSpPr>
        <xdr:cNvPr id="9" name="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427427" y="10077450"/>
          <a:ext cx="4477167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Formato de coordenadas OBRIGATÓRIAS Res.IBGE 01/2015 E Portaria 67/2021 IGAM.</a:t>
          </a:r>
        </a:p>
      </xdr:txBody>
    </xdr:sp>
    <xdr:clientData/>
  </xdr:oneCellAnchor>
  <xdr:oneCellAnchor>
    <xdr:from>
      <xdr:col>34</xdr:col>
      <xdr:colOff>10</xdr:colOff>
      <xdr:row>59</xdr:row>
      <xdr:rowOff>53582</xdr:rowOff>
    </xdr:from>
    <xdr:ext cx="476246" cy="381003"/>
    <xdr:sp macro="" textlink="">
      <xdr:nvSpPr>
        <xdr:cNvPr id="6" name="Shape 1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0799991">
          <a:off x="6877060" y="9149957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554190</xdr:colOff>
      <xdr:row>59</xdr:row>
      <xdr:rowOff>0</xdr:rowOff>
    </xdr:from>
    <xdr:ext cx="4373959" cy="523878"/>
    <xdr:sp macro="" textlink="">
      <xdr:nvSpPr>
        <xdr:cNvPr id="7" name="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431240" y="9096375"/>
          <a:ext cx="4373959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DATUM OBRIGATÓRIO Res.IBGE 01/2015 E Portaria 67/2021 IGAM.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26</xdr:row>
      <xdr:rowOff>0</xdr:rowOff>
    </xdr:from>
    <xdr:ext cx="1704971" cy="323853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638800" y="5076825"/>
          <a:ext cx="1704971" cy="323853"/>
        </a:xfrm>
        <a:custGeom>
          <a:avLst>
            <a:gd name="f0" fmla="val 19549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5</xdr:col>
      <xdr:colOff>581028</xdr:colOff>
      <xdr:row>17</xdr:row>
      <xdr:rowOff>0</xdr:rowOff>
    </xdr:from>
    <xdr:ext cx="2876546" cy="304796"/>
    <xdr:sp macro="" textlink="">
      <xdr:nvSpPr>
        <xdr:cNvPr id="2" name="Shape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38653" y="3486150"/>
          <a:ext cx="2876546" cy="304796"/>
        </a:xfrm>
        <a:custGeom>
          <a:avLst>
            <a:gd name="f0" fmla="val 2045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247646</xdr:colOff>
      <xdr:row>14</xdr:row>
      <xdr:rowOff>47621</xdr:rowOff>
    </xdr:from>
    <xdr:ext cx="447671" cy="285750"/>
    <xdr:sp macro="" textlink="">
      <xdr:nvSpPr>
        <xdr:cNvPr id="2" name="Shape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05146" y="2476496"/>
          <a:ext cx="447671" cy="285750"/>
        </a:xfrm>
        <a:custGeom>
          <a:avLst>
            <a:gd name="f0" fmla="val 1470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igam.mg.gov.br/declaracaodecargapoluidora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00"/>
  <sheetViews>
    <sheetView topLeftCell="A14" workbookViewId="0">
      <selection activeCell="H22" sqref="H22:T22"/>
    </sheetView>
  </sheetViews>
  <sheetFormatPr defaultColWidth="14.42578125" defaultRowHeight="15" customHeight="1" x14ac:dyDescent="0.25"/>
  <cols>
    <col min="1" max="2" width="2.85546875" customWidth="1"/>
    <col min="3" max="5" width="5.7109375" customWidth="1"/>
    <col min="6" max="6" width="1.5703125" customWidth="1"/>
    <col min="7" max="7" width="3.28515625" customWidth="1"/>
    <col min="8" max="8" width="3.140625" customWidth="1"/>
    <col min="9" max="10" width="5.7109375" customWidth="1"/>
    <col min="11" max="11" width="3.140625" customWidth="1"/>
    <col min="12" max="12" width="6.140625" customWidth="1"/>
    <col min="13" max="18" width="5.7109375" customWidth="1"/>
    <col min="19" max="19" width="3.28515625" customWidth="1"/>
    <col min="20" max="20" width="5.7109375" customWidth="1"/>
    <col min="21" max="21" width="2.85546875" customWidth="1"/>
    <col min="22" max="22" width="1.85546875" customWidth="1"/>
    <col min="23" max="23" width="8.5703125" customWidth="1"/>
    <col min="24" max="43" width="5.7109375" customWidth="1"/>
    <col min="44" max="44" width="14.42578125" customWidth="1"/>
  </cols>
  <sheetData>
    <row r="1" spans="1:43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6" customHeight="1" thickBo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5.75" customHeight="1" thickBot="1" x14ac:dyDescent="0.3">
      <c r="A3" s="1"/>
      <c r="B3" s="6"/>
      <c r="C3" s="349" t="s">
        <v>0</v>
      </c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7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5.75" customHeight="1" thickBot="1" x14ac:dyDescent="0.3">
      <c r="A4" s="1"/>
      <c r="B4" s="6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7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5.75" customHeight="1" thickBot="1" x14ac:dyDescent="0.3">
      <c r="A5" s="1"/>
      <c r="B5" s="6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7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5.75" customHeight="1" x14ac:dyDescent="0.25">
      <c r="A6" s="1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9"/>
      <c r="O6" s="9"/>
      <c r="P6" s="9"/>
      <c r="Q6" s="9"/>
      <c r="R6" s="9"/>
      <c r="S6" s="9"/>
      <c r="T6" s="9"/>
      <c r="U6" s="7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5.75" customHeight="1" x14ac:dyDescent="0.25">
      <c r="A7" s="1"/>
      <c r="B7" s="6"/>
      <c r="C7" s="345" t="s">
        <v>1</v>
      </c>
      <c r="D7" s="345"/>
      <c r="E7" s="345"/>
      <c r="F7" s="345"/>
      <c r="G7" s="345"/>
      <c r="H7" s="345"/>
      <c r="I7" s="345"/>
      <c r="J7" s="350">
        <v>2025</v>
      </c>
      <c r="K7" s="350"/>
      <c r="L7" s="350"/>
      <c r="M7" s="351" t="s">
        <v>2</v>
      </c>
      <c r="N7" s="351"/>
      <c r="O7" s="351"/>
      <c r="P7" s="351"/>
      <c r="Q7" s="351"/>
      <c r="R7" s="350">
        <v>2024</v>
      </c>
      <c r="S7" s="350"/>
      <c r="T7" s="350"/>
      <c r="U7" s="7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6.75" customHeight="1" x14ac:dyDescent="0.25">
      <c r="A8" s="1"/>
      <c r="B8" s="6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7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5.75" customHeight="1" x14ac:dyDescent="0.25">
      <c r="A9" s="1"/>
      <c r="B9" s="352"/>
      <c r="C9" s="11" t="s">
        <v>3</v>
      </c>
      <c r="D9" s="8"/>
      <c r="E9" s="8"/>
      <c r="F9" s="8"/>
      <c r="G9" s="8"/>
      <c r="H9" s="8"/>
      <c r="I9" s="353" t="s">
        <v>4</v>
      </c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7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15.75" customHeight="1" x14ac:dyDescent="0.25">
      <c r="A10" s="1"/>
      <c r="B10" s="352"/>
      <c r="C10" s="11" t="s">
        <v>5</v>
      </c>
      <c r="D10" s="8"/>
      <c r="E10" s="8"/>
      <c r="F10" s="8"/>
      <c r="G10" s="8"/>
      <c r="H10" s="8"/>
      <c r="I10" s="353" t="s">
        <v>4</v>
      </c>
      <c r="J10" s="353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7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5.75" customHeight="1" x14ac:dyDescent="0.25">
      <c r="A11" s="1"/>
      <c r="B11" s="352"/>
      <c r="C11" s="11" t="s">
        <v>6</v>
      </c>
      <c r="D11" s="8"/>
      <c r="E11" s="8"/>
      <c r="F11" s="8"/>
      <c r="G11" s="8"/>
      <c r="H11" s="8"/>
      <c r="I11" s="353" t="str">
        <f>IF(Tela_1!K20="","Não preencher - Campo de preenchimento automático",Tela_1!K20)</f>
        <v>Não preencher - Campo de preenchimento automático</v>
      </c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7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5.75" customHeight="1" x14ac:dyDescent="0.25">
      <c r="A12" s="1"/>
      <c r="B12" s="352"/>
      <c r="C12" s="12" t="s">
        <v>7</v>
      </c>
      <c r="D12" s="12"/>
      <c r="E12" s="12"/>
      <c r="F12" s="12"/>
      <c r="G12" s="12"/>
      <c r="H12" s="12"/>
      <c r="I12" s="353" t="str">
        <f>IF(Tela_1!H22="","Não preencher - Campo de preenchimento automático",Tela_1!H22)</f>
        <v>Não preencher - Campo de preenchimento automático</v>
      </c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7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.75" customHeight="1" x14ac:dyDescent="0.25">
      <c r="A13" s="1"/>
      <c r="B13" s="352"/>
      <c r="C13" s="11" t="s">
        <v>8</v>
      </c>
      <c r="D13" s="8"/>
      <c r="E13" s="8"/>
      <c r="F13" s="8"/>
      <c r="G13" s="13"/>
      <c r="H13" s="13"/>
      <c r="I13" s="353" t="str">
        <f>IF(Tela_1!J55="","Não preencher - Campo de preenchimento automático",Tela_1!J55)</f>
        <v>Não preencher - Campo de preenchimento automático</v>
      </c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7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.75" customHeight="1" x14ac:dyDescent="0.25">
      <c r="A14" s="1"/>
      <c r="B14" s="6"/>
      <c r="C14" s="11" t="s">
        <v>9</v>
      </c>
      <c r="D14" s="11"/>
      <c r="E14" s="11"/>
      <c r="F14" s="11"/>
      <c r="G14" s="11"/>
      <c r="H14" s="11"/>
      <c r="I14" s="353" t="str">
        <f>IF(Tela_2!N6="","Não preencher - Campo de preenchimento automático",Tela_2!N6)</f>
        <v>Não preencher - Campo de preenchimento automático</v>
      </c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7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6.75" customHeight="1" x14ac:dyDescent="0.25">
      <c r="A15" s="1"/>
      <c r="B15" s="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7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.75" customHeight="1" x14ac:dyDescent="0.25">
      <c r="A16" s="1"/>
      <c r="B16" s="6"/>
      <c r="C16" s="354" t="s">
        <v>10</v>
      </c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7"/>
      <c r="V16" s="2"/>
      <c r="W16" s="355" t="s">
        <v>11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5.75" customHeight="1" x14ac:dyDescent="0.25">
      <c r="A17" s="1"/>
      <c r="B17" s="6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7"/>
      <c r="V17" s="2"/>
      <c r="W17" s="355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.75" customHeight="1" x14ac:dyDescent="0.25">
      <c r="A18" s="1"/>
      <c r="B18" s="6"/>
      <c r="C18" s="8" t="s">
        <v>12</v>
      </c>
      <c r="D18" s="8"/>
      <c r="E18" s="8"/>
      <c r="F18" s="8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7"/>
      <c r="V18" s="2"/>
      <c r="W18" s="355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4.5" customHeight="1" x14ac:dyDescent="0.25">
      <c r="A19" s="1"/>
      <c r="B19" s="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7"/>
      <c r="V19" s="2"/>
      <c r="W19" s="355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 x14ac:dyDescent="0.25">
      <c r="A20" s="15"/>
      <c r="B20" s="16"/>
      <c r="C20" s="357" t="s">
        <v>13</v>
      </c>
      <c r="D20" s="357"/>
      <c r="E20" s="357"/>
      <c r="F20" s="357"/>
      <c r="G20" s="357"/>
      <c r="H20" s="357"/>
      <c r="I20" s="357"/>
      <c r="J20" s="357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17"/>
      <c r="V20" s="2"/>
      <c r="W20" s="355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4.5" customHeight="1" x14ac:dyDescent="0.25">
      <c r="A21" s="1"/>
      <c r="B21" s="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7"/>
      <c r="V21" s="2"/>
      <c r="W21" s="355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5" customHeight="1" x14ac:dyDescent="0.25">
      <c r="A22" s="15"/>
      <c r="B22" s="16"/>
      <c r="C22" s="358" t="s">
        <v>14</v>
      </c>
      <c r="D22" s="358"/>
      <c r="E22" s="358"/>
      <c r="F22" s="358"/>
      <c r="G22" s="358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17"/>
      <c r="V22" s="2"/>
      <c r="W22" s="355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4.5" customHeight="1" x14ac:dyDescent="0.25">
      <c r="A23" s="1"/>
      <c r="B23" s="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7"/>
      <c r="V23" s="2"/>
      <c r="W23" s="355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15" customHeight="1" x14ac:dyDescent="0.25">
      <c r="A24" s="15"/>
      <c r="B24" s="16"/>
      <c r="C24" s="11" t="s">
        <v>15</v>
      </c>
      <c r="D24" s="11"/>
      <c r="E24" s="356"/>
      <c r="F24" s="356"/>
      <c r="G24" s="356"/>
      <c r="H24" s="356"/>
      <c r="I24" s="356"/>
      <c r="J24" s="356"/>
      <c r="K24" s="359" t="s">
        <v>16</v>
      </c>
      <c r="L24" s="359"/>
      <c r="M24" s="356"/>
      <c r="N24" s="356"/>
      <c r="O24" s="356"/>
      <c r="P24" s="356"/>
      <c r="Q24" s="356"/>
      <c r="R24" s="356"/>
      <c r="S24" s="356"/>
      <c r="T24" s="356"/>
      <c r="U24" s="18"/>
      <c r="V24" s="2"/>
      <c r="W24" s="355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4.5" customHeight="1" x14ac:dyDescent="0.25">
      <c r="A25" s="1"/>
      <c r="B25" s="6"/>
      <c r="C25" s="14"/>
      <c r="D25" s="14"/>
      <c r="E25" s="14"/>
      <c r="F25" s="14"/>
      <c r="G25" s="14"/>
      <c r="H25" s="14"/>
      <c r="I25" s="34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7"/>
      <c r="V25" s="2"/>
      <c r="W25" s="355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ht="15" customHeight="1" x14ac:dyDescent="0.25">
      <c r="A26" s="15"/>
      <c r="B26" s="16"/>
      <c r="C26" s="361" t="s">
        <v>17</v>
      </c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56"/>
      <c r="O26" s="356"/>
      <c r="P26" s="356"/>
      <c r="Q26" s="356"/>
      <c r="R26" s="356"/>
      <c r="S26" s="356"/>
      <c r="T26" s="356"/>
      <c r="U26" s="19"/>
      <c r="V26" s="2"/>
      <c r="W26" s="355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4.5" customHeight="1" x14ac:dyDescent="0.25">
      <c r="A27" s="1"/>
      <c r="B27" s="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7"/>
      <c r="V27" s="2"/>
      <c r="W27" s="355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15" customHeight="1" x14ac:dyDescent="0.25">
      <c r="A28" s="15"/>
      <c r="B28" s="16"/>
      <c r="C28" s="361" t="s">
        <v>18</v>
      </c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2"/>
      <c r="O28" s="362"/>
      <c r="P28" s="362"/>
      <c r="Q28" s="362"/>
      <c r="R28" s="362"/>
      <c r="S28" s="362"/>
      <c r="T28" s="362"/>
      <c r="U28" s="18"/>
      <c r="V28" s="2"/>
      <c r="W28" s="355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ht="4.5" customHeight="1" x14ac:dyDescent="0.25">
      <c r="A29" s="1"/>
      <c r="B29" s="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7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21.75" customHeight="1" x14ac:dyDescent="0.25">
      <c r="A30" s="1"/>
      <c r="B30" s="6"/>
      <c r="C30" s="363" t="s">
        <v>19</v>
      </c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7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ht="66" customHeight="1" x14ac:dyDescent="0.25">
      <c r="A31" s="1"/>
      <c r="B31" s="6"/>
      <c r="C31" s="364" t="s">
        <v>20</v>
      </c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7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 ht="15.75" customHeight="1" x14ac:dyDescent="0.25">
      <c r="A32" s="1"/>
      <c r="B32" s="6"/>
      <c r="C32" s="365" t="s">
        <v>21</v>
      </c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7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ht="25.5" customHeight="1" x14ac:dyDescent="0.25">
      <c r="A33" s="1"/>
      <c r="B33" s="6"/>
      <c r="C33" s="364" t="s">
        <v>22</v>
      </c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7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ht="39.75" customHeight="1" x14ac:dyDescent="0.25">
      <c r="A34" s="1"/>
      <c r="B34" s="6"/>
      <c r="C34" s="364" t="s">
        <v>23</v>
      </c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7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ht="1.5" customHeight="1" x14ac:dyDescent="0.25">
      <c r="A35" s="1"/>
      <c r="B35" s="6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7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ht="15.75" customHeight="1" x14ac:dyDescent="0.25">
      <c r="A36" s="1"/>
      <c r="B36" s="6"/>
      <c r="C36" s="366" t="s">
        <v>24</v>
      </c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7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ht="15.75" customHeight="1" x14ac:dyDescent="0.25">
      <c r="A37" s="1"/>
      <c r="B37" s="6"/>
      <c r="C37" s="360" t="s">
        <v>25</v>
      </c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7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ht="15.75" customHeight="1" x14ac:dyDescent="0.25">
      <c r="A38" s="1"/>
      <c r="B38" s="6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7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ht="15.75" customHeight="1" x14ac:dyDescent="0.25">
      <c r="A39" s="1"/>
      <c r="B39" s="6"/>
      <c r="C39" s="360"/>
      <c r="D39" s="360"/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  <c r="Q39" s="360"/>
      <c r="R39" s="360"/>
      <c r="S39" s="360"/>
      <c r="T39" s="360"/>
      <c r="U39" s="7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ht="15.75" customHeight="1" x14ac:dyDescent="0.25">
      <c r="A40" s="1"/>
      <c r="B40" s="6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  <c r="R40" s="360"/>
      <c r="S40" s="360"/>
      <c r="T40" s="360"/>
      <c r="U40" s="7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5.75" customHeight="1" x14ac:dyDescent="0.25">
      <c r="A41" s="1"/>
      <c r="B41" s="6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7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ht="15.75" customHeight="1" x14ac:dyDescent="0.25">
      <c r="A42" s="1"/>
      <c r="B42" s="6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360"/>
      <c r="T42" s="360"/>
      <c r="U42" s="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51" customHeight="1" x14ac:dyDescent="0.25">
      <c r="A43" s="1"/>
      <c r="B43" s="6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7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25.5" customHeight="1" x14ac:dyDescent="0.25">
      <c r="A44" s="1"/>
      <c r="B44" s="6"/>
      <c r="C44" s="367" t="s">
        <v>26</v>
      </c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5.75" customHeight="1" x14ac:dyDescent="0.25">
      <c r="A45" s="1"/>
      <c r="B45" s="6"/>
      <c r="C45" s="368" t="s">
        <v>27</v>
      </c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7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5.75" customHeight="1" x14ac:dyDescent="0.25">
      <c r="A46" s="1"/>
      <c r="B46" s="6"/>
      <c r="C46" s="364" t="s">
        <v>28</v>
      </c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7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5.75" customHeight="1" x14ac:dyDescent="0.25">
      <c r="A47" s="1"/>
      <c r="B47" s="6"/>
      <c r="C47" s="364" t="s">
        <v>2324</v>
      </c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7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6.75" customHeight="1" x14ac:dyDescent="0.25">
      <c r="A48" s="1"/>
      <c r="B48" s="6"/>
      <c r="C48" s="369" t="s">
        <v>29</v>
      </c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7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5.75" customHeight="1" x14ac:dyDescent="0.25">
      <c r="A49" s="1"/>
      <c r="B49" s="6"/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7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.75" customHeight="1" x14ac:dyDescent="0.25">
      <c r="A50" s="1"/>
      <c r="B50" s="6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7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9" customHeight="1" x14ac:dyDescent="0.25">
      <c r="A51" s="1"/>
      <c r="B51" s="6"/>
      <c r="C51" s="369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7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9" customHeight="1" thickBot="1" x14ac:dyDescent="0.3">
      <c r="A52" s="1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5.75" customHeight="1" x14ac:dyDescent="0.25"/>
    <row r="250" spans="1:43" ht="15.75" customHeight="1" x14ac:dyDescent="0.25"/>
    <row r="251" spans="1:43" ht="15.75" customHeight="1" x14ac:dyDescent="0.25"/>
    <row r="252" spans="1:43" ht="15.75" customHeight="1" x14ac:dyDescent="0.25"/>
    <row r="253" spans="1:43" ht="15.75" customHeight="1" x14ac:dyDescent="0.25"/>
    <row r="254" spans="1:43" ht="15.75" customHeight="1" x14ac:dyDescent="0.25"/>
    <row r="255" spans="1:43" ht="15.75" customHeight="1" x14ac:dyDescent="0.25"/>
    <row r="256" spans="1:43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5QPl0Wrvwagz8bU6JwxpPrABxF/8WjxVpatx9SuV0LJ/imgXZ59BmxCmDL3kPC/ueGWbm4aTgQouw+RuQOXKlA==" saltValue="wFXA2v5IAS/Fw3HT4OzFxQ==" spinCount="100000" sheet="1" objects="1" scenarios="1" selectLockedCells="1"/>
  <mergeCells count="37">
    <mergeCell ref="C44:T44"/>
    <mergeCell ref="C45:T45"/>
    <mergeCell ref="C46:T46"/>
    <mergeCell ref="C47:T47"/>
    <mergeCell ref="C48:T51"/>
    <mergeCell ref="C37:T43"/>
    <mergeCell ref="M24:T24"/>
    <mergeCell ref="C26:M26"/>
    <mergeCell ref="N26:T26"/>
    <mergeCell ref="C28:M28"/>
    <mergeCell ref="N28:T28"/>
    <mergeCell ref="C30:T30"/>
    <mergeCell ref="C31:T31"/>
    <mergeCell ref="C32:T32"/>
    <mergeCell ref="C33:T33"/>
    <mergeCell ref="C34:T34"/>
    <mergeCell ref="C36:T36"/>
    <mergeCell ref="I14:T14"/>
    <mergeCell ref="C16:T17"/>
    <mergeCell ref="W16:W28"/>
    <mergeCell ref="G18:T18"/>
    <mergeCell ref="C20:J20"/>
    <mergeCell ref="K20:T20"/>
    <mergeCell ref="C22:G22"/>
    <mergeCell ref="H22:T22"/>
    <mergeCell ref="E24:J24"/>
    <mergeCell ref="K24:L24"/>
    <mergeCell ref="C3:T5"/>
    <mergeCell ref="J7:L7"/>
    <mergeCell ref="M7:Q7"/>
    <mergeCell ref="R7:T7"/>
    <mergeCell ref="B9:B13"/>
    <mergeCell ref="I9:T9"/>
    <mergeCell ref="I10:T10"/>
    <mergeCell ref="I11:T11"/>
    <mergeCell ref="I12:T12"/>
    <mergeCell ref="I13:T13"/>
  </mergeCells>
  <dataValidations count="3">
    <dataValidation type="custom" allowBlank="1" showInputMessage="1" showErrorMessage="1" prompt="Valores Permitidos - Preencher campo com a sigla do conselho seguido do respectivo número. Ex: &quot;CREA-MG 12345/D&quot;" sqref="N26" xr:uid="{00000000-0002-0000-0000-000000000000}">
      <formula1>GT(LEN(N26),(6))</formula1>
    </dataValidation>
    <dataValidation type="custom" allowBlank="1" showInputMessage="1" showErrorMessage="1" prompt="Valores Permitidos - Inserir Protocolo válido ou &quot;Não há declaração anterior&quot;" sqref="G18" xr:uid="{00000000-0002-0000-0000-000001000000}">
      <formula1>GT(LEN(G18),(5))</formula1>
    </dataValidation>
    <dataValidation type="custom" allowBlank="1" showInputMessage="1" showErrorMessage="1" prompt="Valores Permitidos - Preencher este campo com a sigla &quot;ART&quot; seguido por espaço e depois seu respectivo número. Ex: &quot;ART 123456789012345&quot;" sqref="N28" xr:uid="{00000000-0002-0000-0000-000002000000}">
      <formula1>GT(LEN(N28),(4))</formula1>
    </dataValidation>
  </dataValidations>
  <hyperlinks>
    <hyperlink ref="C32" r:id="rId1" xr:uid="{00000000-0004-0000-0000-000000000000}"/>
  </hyperlink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1131"/>
  <sheetViews>
    <sheetView zoomScale="85" zoomScaleNormal="85" workbookViewId="0">
      <selection activeCell="S42" sqref="S42:T42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5" width="2.85546875" customWidth="1"/>
    <col min="6" max="6" width="4.28515625" customWidth="1"/>
    <col min="7" max="7" width="4" customWidth="1"/>
    <col min="8" max="9" width="2.85546875" customWidth="1"/>
    <col min="10" max="10" width="3.140625" customWidth="1"/>
    <col min="11" max="11" width="3.28515625" customWidth="1"/>
    <col min="12" max="26" width="2.85546875" customWidth="1"/>
    <col min="27" max="27" width="2.7109375" customWidth="1"/>
    <col min="28" max="28" width="3.140625" customWidth="1"/>
    <col min="29" max="29" width="3.28515625" customWidth="1"/>
    <col min="30" max="32" width="3.140625" customWidth="1"/>
    <col min="33" max="33" width="2.7109375" customWidth="1"/>
    <col min="34" max="34" width="1.7109375" customWidth="1"/>
    <col min="35" max="35" width="6.28515625" customWidth="1"/>
    <col min="36" max="37" width="8" customWidth="1"/>
    <col min="38" max="38" width="4" customWidth="1"/>
    <col min="39" max="39" width="2.28515625" customWidth="1"/>
    <col min="40" max="40" width="16.42578125" customWidth="1"/>
    <col min="41" max="41" width="9.7109375" customWidth="1"/>
    <col min="42" max="66" width="10.7109375" customWidth="1"/>
    <col min="67" max="67" width="9.140625" customWidth="1"/>
    <col min="68" max="72" width="8.7109375" customWidth="1"/>
    <col min="73" max="73" width="2.85546875" customWidth="1"/>
    <col min="74" max="74" width="8.7109375" customWidth="1"/>
    <col min="75" max="181" width="2.85546875" customWidth="1"/>
    <col min="182" max="182" width="14.42578125" customWidth="1"/>
  </cols>
  <sheetData>
    <row r="1" spans="1:181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1"/>
      <c r="AG1" s="1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</row>
    <row r="2" spans="1:181" ht="15.75" thickBot="1" x14ac:dyDescent="0.3">
      <c r="A2" s="1"/>
      <c r="B2" s="370" t="s">
        <v>0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26"/>
      <c r="AI2" s="25"/>
      <c r="AJ2" s="25"/>
      <c r="AK2" s="25"/>
      <c r="AL2" s="25">
        <v>217</v>
      </c>
      <c r="AM2" s="25"/>
      <c r="AN2" s="27" t="s">
        <v>30</v>
      </c>
      <c r="AO2" s="27" t="s">
        <v>31</v>
      </c>
      <c r="AP2" s="27" t="s">
        <v>32</v>
      </c>
      <c r="AQ2" s="27" t="s">
        <v>33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40</v>
      </c>
      <c r="AY2" s="27" t="s">
        <v>41</v>
      </c>
      <c r="AZ2" s="27" t="s">
        <v>42</v>
      </c>
      <c r="BA2" s="27" t="s">
        <v>43</v>
      </c>
      <c r="BB2" s="27" t="s">
        <v>44</v>
      </c>
      <c r="BC2" s="27" t="s">
        <v>45</v>
      </c>
      <c r="BD2" s="27" t="s">
        <v>46</v>
      </c>
      <c r="BE2" s="27" t="s">
        <v>47</v>
      </c>
      <c r="BF2" s="27" t="s">
        <v>48</v>
      </c>
      <c r="BG2" s="27" t="s">
        <v>49</v>
      </c>
      <c r="BH2" s="27" t="s">
        <v>50</v>
      </c>
      <c r="BI2" s="27" t="s">
        <v>51</v>
      </c>
      <c r="BJ2" s="27" t="s">
        <v>52</v>
      </c>
      <c r="BK2" s="27" t="s">
        <v>53</v>
      </c>
      <c r="BL2" s="27" t="s">
        <v>54</v>
      </c>
      <c r="BM2" s="27" t="s">
        <v>55</v>
      </c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</row>
    <row r="3" spans="1:181" x14ac:dyDescent="0.25">
      <c r="A3" s="1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26"/>
      <c r="AI3" s="25"/>
      <c r="AJ3" s="25"/>
      <c r="AK3" s="25"/>
      <c r="AL3" s="25">
        <v>74</v>
      </c>
      <c r="AM3" s="25"/>
      <c r="AN3" s="28" t="s">
        <v>30</v>
      </c>
      <c r="AO3" s="29" t="s">
        <v>56</v>
      </c>
      <c r="AP3" s="29" t="s">
        <v>31</v>
      </c>
      <c r="AQ3" s="29" t="s">
        <v>57</v>
      </c>
      <c r="AR3" s="29" t="s">
        <v>32</v>
      </c>
      <c r="AS3" s="29" t="s">
        <v>58</v>
      </c>
      <c r="AT3" s="29" t="s">
        <v>33</v>
      </c>
      <c r="AU3" s="29" t="s">
        <v>59</v>
      </c>
      <c r="AV3" s="29" t="s">
        <v>60</v>
      </c>
      <c r="AW3" s="29" t="s">
        <v>34</v>
      </c>
      <c r="AX3" s="29" t="s">
        <v>61</v>
      </c>
      <c r="AY3" s="29" t="s">
        <v>35</v>
      </c>
      <c r="AZ3" s="29" t="s">
        <v>62</v>
      </c>
      <c r="BA3" s="29" t="s">
        <v>36</v>
      </c>
      <c r="BB3" s="29" t="s">
        <v>37</v>
      </c>
      <c r="BC3" s="29" t="s">
        <v>38</v>
      </c>
      <c r="BD3" s="29" t="s">
        <v>63</v>
      </c>
      <c r="BE3" s="29" t="s">
        <v>40</v>
      </c>
      <c r="BF3" s="29" t="s">
        <v>41</v>
      </c>
      <c r="BG3" s="29" t="s">
        <v>64</v>
      </c>
      <c r="BH3" s="29" t="s">
        <v>65</v>
      </c>
      <c r="BI3" s="29" t="s">
        <v>44</v>
      </c>
      <c r="BJ3" s="29" t="s">
        <v>45</v>
      </c>
      <c r="BK3" s="29" t="s">
        <v>46</v>
      </c>
      <c r="BL3" s="29" t="s">
        <v>48</v>
      </c>
      <c r="BM3" s="29" t="s">
        <v>52</v>
      </c>
      <c r="BN3" s="29" t="s">
        <v>66</v>
      </c>
      <c r="BO3" s="29" t="s">
        <v>67</v>
      </c>
      <c r="BP3" s="29" t="s">
        <v>68</v>
      </c>
      <c r="BQ3" s="29" t="s">
        <v>53</v>
      </c>
      <c r="BR3" s="29" t="s">
        <v>54</v>
      </c>
      <c r="BS3" s="29" t="s">
        <v>55</v>
      </c>
      <c r="BT3" s="29" t="s">
        <v>69</v>
      </c>
      <c r="BU3" s="29" t="s">
        <v>70</v>
      </c>
      <c r="BV3" s="29" t="s">
        <v>71</v>
      </c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</row>
    <row r="4" spans="1:181" x14ac:dyDescent="0.25">
      <c r="A4" s="1"/>
      <c r="B4" s="16"/>
      <c r="C4" s="30" t="s">
        <v>72</v>
      </c>
      <c r="D4" s="30"/>
      <c r="E4" s="30"/>
      <c r="F4" s="31"/>
      <c r="G4" s="31"/>
      <c r="H4" s="31"/>
      <c r="I4" s="31"/>
      <c r="J4" s="30"/>
      <c r="K4" s="31"/>
      <c r="L4" s="31"/>
      <c r="M4" s="31"/>
      <c r="N4" s="31"/>
      <c r="O4" s="31"/>
      <c r="P4" s="31"/>
      <c r="Q4" s="31"/>
      <c r="R4" s="31"/>
      <c r="S4" s="31"/>
      <c r="T4" s="31"/>
      <c r="U4" s="32"/>
      <c r="V4" s="32"/>
      <c r="W4" s="32"/>
      <c r="X4" s="32"/>
      <c r="Y4" s="32"/>
      <c r="Z4" s="32"/>
      <c r="AA4" s="32"/>
      <c r="AB4" s="32"/>
      <c r="AC4" s="32"/>
      <c r="AD4" s="32"/>
      <c r="AE4" s="31"/>
      <c r="AF4" s="31"/>
      <c r="AG4" s="17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</row>
    <row r="5" spans="1:181" ht="3" customHeight="1" x14ac:dyDescent="0.25">
      <c r="A5" s="1"/>
      <c r="B5" s="16"/>
      <c r="C5" s="34"/>
      <c r="D5" s="34"/>
      <c r="E5" s="34"/>
      <c r="F5" s="34"/>
      <c r="G5" s="34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7"/>
      <c r="V5" s="37"/>
      <c r="W5" s="37"/>
      <c r="X5" s="37"/>
      <c r="Y5" s="37"/>
      <c r="Z5" s="37"/>
      <c r="AA5" s="37"/>
      <c r="AB5" s="37"/>
      <c r="AC5" s="37"/>
      <c r="AD5" s="37"/>
      <c r="AE5" s="35"/>
      <c r="AF5" s="35"/>
      <c r="AG5" s="38"/>
      <c r="AH5" s="33"/>
      <c r="AI5" s="33"/>
      <c r="AJ5" s="33"/>
      <c r="AK5" s="33"/>
      <c r="AL5" s="33"/>
      <c r="AM5" s="33"/>
      <c r="AN5" s="29"/>
      <c r="AO5" s="33"/>
      <c r="AP5" s="33"/>
      <c r="AQ5" s="33"/>
      <c r="AR5" s="39" t="s">
        <v>73</v>
      </c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</row>
    <row r="6" spans="1:181" x14ac:dyDescent="0.25">
      <c r="A6" s="1"/>
      <c r="B6" s="16"/>
      <c r="C6" s="371" t="s">
        <v>74</v>
      </c>
      <c r="D6" s="371"/>
      <c r="E6" s="371"/>
      <c r="F6" s="371"/>
      <c r="G6" s="371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40"/>
      <c r="AH6" s="33"/>
      <c r="AI6" s="33"/>
      <c r="AJ6" s="33"/>
      <c r="AK6" s="33"/>
      <c r="AL6" s="33"/>
      <c r="AM6" s="33"/>
      <c r="AN6" s="41" t="s">
        <v>75</v>
      </c>
      <c r="AO6" s="41"/>
      <c r="AP6" s="41"/>
      <c r="AQ6" s="41"/>
      <c r="AR6" s="39" t="s">
        <v>76</v>
      </c>
      <c r="AS6" s="25"/>
      <c r="AT6" s="42"/>
      <c r="AU6" s="25"/>
      <c r="AV6" s="25"/>
      <c r="AW6" s="25"/>
      <c r="AX6" s="25"/>
      <c r="AY6" s="372"/>
      <c r="AZ6" s="372"/>
      <c r="BA6" s="372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41" t="s">
        <v>77</v>
      </c>
      <c r="FB6" s="33"/>
      <c r="FC6" s="33"/>
      <c r="FD6" s="33"/>
      <c r="FE6" s="39" t="s">
        <v>76</v>
      </c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</row>
    <row r="7" spans="1:181" ht="3" customHeight="1" x14ac:dyDescent="0.25">
      <c r="A7" s="1"/>
      <c r="B7" s="16"/>
      <c r="C7" s="34"/>
      <c r="D7" s="34"/>
      <c r="E7" s="34"/>
      <c r="F7" s="34"/>
      <c r="G7" s="34"/>
      <c r="H7" s="3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7"/>
      <c r="V7" s="37"/>
      <c r="W7" s="37"/>
      <c r="X7" s="37"/>
      <c r="Y7" s="37"/>
      <c r="Z7" s="37"/>
      <c r="AA7" s="37"/>
      <c r="AB7" s="37"/>
      <c r="AC7" s="37"/>
      <c r="AD7" s="37"/>
      <c r="AE7" s="35"/>
      <c r="AF7" s="35"/>
      <c r="AG7" s="38"/>
      <c r="AH7" s="33"/>
      <c r="AI7" s="33"/>
      <c r="AJ7" s="33"/>
      <c r="AK7" s="33"/>
      <c r="AL7" s="33"/>
      <c r="AM7" s="33"/>
      <c r="AN7" s="28" t="s">
        <v>30</v>
      </c>
      <c r="AO7" s="33"/>
      <c r="AP7" s="33"/>
      <c r="AQ7" s="33"/>
      <c r="AR7" s="39" t="s">
        <v>78</v>
      </c>
      <c r="AS7" s="25"/>
      <c r="AT7" s="25"/>
      <c r="AU7" s="25"/>
      <c r="AV7" s="25"/>
      <c r="AW7" s="25"/>
      <c r="AX7" s="25"/>
      <c r="AY7" s="25"/>
      <c r="AZ7" s="25"/>
      <c r="BA7" s="25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43" t="s">
        <v>30</v>
      </c>
      <c r="FB7" s="33"/>
      <c r="FC7" s="33"/>
      <c r="FD7" s="33"/>
      <c r="FE7" s="43" t="s">
        <v>79</v>
      </c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</row>
    <row r="8" spans="1:181" ht="15.75" x14ac:dyDescent="0.25">
      <c r="A8" s="1"/>
      <c r="B8" s="16"/>
      <c r="C8" s="373" t="s">
        <v>80</v>
      </c>
      <c r="D8" s="373"/>
      <c r="E8" s="373"/>
      <c r="F8" s="373"/>
      <c r="G8" s="373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8"/>
      <c r="AH8" s="33"/>
      <c r="AI8" s="33"/>
      <c r="AJ8" s="33"/>
      <c r="AK8" s="33"/>
      <c r="AL8" s="33"/>
      <c r="AM8" s="33"/>
      <c r="AN8" s="29" t="s">
        <v>56</v>
      </c>
      <c r="AO8" s="33"/>
      <c r="AP8" s="33"/>
      <c r="AQ8" s="33"/>
      <c r="AR8" s="39" t="s">
        <v>81</v>
      </c>
      <c r="AS8" s="44"/>
      <c r="AT8" s="44"/>
      <c r="AU8" s="44"/>
      <c r="AV8" s="44"/>
      <c r="AW8" s="44"/>
      <c r="AX8" s="44"/>
      <c r="AY8" s="44"/>
      <c r="AZ8" s="44"/>
      <c r="BA8" s="44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43" t="s">
        <v>31</v>
      </c>
      <c r="FB8" s="33"/>
      <c r="FC8" s="33"/>
      <c r="FD8" s="33"/>
      <c r="FE8" s="43" t="s">
        <v>82</v>
      </c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</row>
    <row r="9" spans="1:181" ht="3" customHeight="1" x14ac:dyDescent="0.25">
      <c r="A9" s="1"/>
      <c r="B9" s="16"/>
      <c r="C9" s="34"/>
      <c r="D9" s="34"/>
      <c r="E9" s="34"/>
      <c r="F9" s="34"/>
      <c r="G9" s="34"/>
      <c r="H9" s="35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7"/>
      <c r="V9" s="37"/>
      <c r="W9" s="37"/>
      <c r="X9" s="37"/>
      <c r="Y9" s="37"/>
      <c r="Z9" s="37"/>
      <c r="AA9" s="37"/>
      <c r="AB9" s="37"/>
      <c r="AC9" s="37"/>
      <c r="AD9" s="37"/>
      <c r="AE9" s="35"/>
      <c r="AF9" s="35"/>
      <c r="AG9" s="38"/>
      <c r="AH9" s="33"/>
      <c r="AI9" s="33"/>
      <c r="AJ9" s="33"/>
      <c r="AK9" s="33"/>
      <c r="AL9" s="33"/>
      <c r="AM9" s="33"/>
      <c r="AN9" s="29" t="s">
        <v>31</v>
      </c>
      <c r="AO9" s="33"/>
      <c r="AP9" s="33"/>
      <c r="AQ9" s="33"/>
      <c r="AR9" s="39" t="s">
        <v>83</v>
      </c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43" t="s">
        <v>32</v>
      </c>
      <c r="FB9" s="33"/>
      <c r="FC9" s="33"/>
      <c r="FD9" s="33"/>
      <c r="FE9" s="43" t="s">
        <v>84</v>
      </c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</row>
    <row r="10" spans="1:181" ht="15.75" x14ac:dyDescent="0.25">
      <c r="A10" s="1"/>
      <c r="B10" s="16"/>
      <c r="C10" s="373" t="s">
        <v>85</v>
      </c>
      <c r="D10" s="373"/>
      <c r="E10" s="373"/>
      <c r="F10" s="373"/>
      <c r="G10" s="373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48" t="s">
        <v>86</v>
      </c>
      <c r="AC10" s="362"/>
      <c r="AD10" s="362"/>
      <c r="AE10" s="362"/>
      <c r="AF10" s="362"/>
      <c r="AG10" s="40"/>
      <c r="AH10" s="33"/>
      <c r="AI10" s="33"/>
      <c r="AJ10" s="33"/>
      <c r="AK10" s="33"/>
      <c r="AL10" s="33"/>
      <c r="AM10" s="33"/>
      <c r="AN10" s="29" t="s">
        <v>57</v>
      </c>
      <c r="AO10" s="33"/>
      <c r="AP10" s="33"/>
      <c r="AQ10" s="33"/>
      <c r="AR10" s="39" t="s">
        <v>87</v>
      </c>
      <c r="AS10" s="44"/>
      <c r="AT10" s="44"/>
      <c r="AU10" s="44"/>
      <c r="AV10" s="44"/>
      <c r="AW10" s="44"/>
      <c r="AX10" s="44"/>
      <c r="AY10" s="44"/>
      <c r="AZ10" s="44"/>
      <c r="BA10" s="44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43" t="s">
        <v>33</v>
      </c>
      <c r="FB10" s="33"/>
      <c r="FC10" s="33"/>
      <c r="FD10" s="33"/>
      <c r="FE10" s="43" t="s">
        <v>88</v>
      </c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</row>
    <row r="11" spans="1:181" ht="3" customHeight="1" x14ac:dyDescent="0.25">
      <c r="A11" s="1"/>
      <c r="B11" s="16"/>
      <c r="C11" s="34"/>
      <c r="D11" s="34"/>
      <c r="E11" s="34"/>
      <c r="F11" s="34"/>
      <c r="G11" s="34"/>
      <c r="H11" s="35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5"/>
      <c r="AF11" s="35"/>
      <c r="AG11" s="38"/>
      <c r="AH11" s="33"/>
      <c r="AI11" s="33"/>
      <c r="AJ11" s="33"/>
      <c r="AK11" s="33"/>
      <c r="AL11" s="33"/>
      <c r="AM11" s="33"/>
      <c r="AN11" s="29" t="s">
        <v>32</v>
      </c>
      <c r="AO11" s="33"/>
      <c r="AP11" s="33"/>
      <c r="AQ11" s="33"/>
      <c r="AR11" s="39" t="s">
        <v>89</v>
      </c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43" t="s">
        <v>34</v>
      </c>
      <c r="FB11" s="33"/>
      <c r="FC11" s="33"/>
      <c r="FD11" s="33"/>
      <c r="FE11" s="43" t="s">
        <v>90</v>
      </c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</row>
    <row r="12" spans="1:181" ht="15.75" x14ac:dyDescent="0.25">
      <c r="A12" s="1"/>
      <c r="B12" s="16"/>
      <c r="C12" s="373" t="s">
        <v>91</v>
      </c>
      <c r="D12" s="373"/>
      <c r="E12" s="373"/>
      <c r="F12" s="373"/>
      <c r="G12" s="373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74" t="s">
        <v>92</v>
      </c>
      <c r="U12" s="374"/>
      <c r="V12" s="374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40"/>
      <c r="AH12" s="33"/>
      <c r="AI12" s="33"/>
      <c r="AJ12" s="33"/>
      <c r="AK12" s="33"/>
      <c r="AL12" s="33"/>
      <c r="AM12" s="33"/>
      <c r="AN12" s="29" t="s">
        <v>58</v>
      </c>
      <c r="AO12" s="33"/>
      <c r="AP12" s="33"/>
      <c r="AQ12" s="33"/>
      <c r="AR12" s="39" t="s">
        <v>73</v>
      </c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43" t="s">
        <v>35</v>
      </c>
      <c r="FB12" s="33"/>
      <c r="FC12" s="33"/>
      <c r="FD12" s="33"/>
      <c r="FE12" s="43" t="s">
        <v>93</v>
      </c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</row>
    <row r="13" spans="1:181" ht="3" customHeight="1" x14ac:dyDescent="0.25">
      <c r="A13" s="1"/>
      <c r="B13" s="16"/>
      <c r="C13" s="34"/>
      <c r="D13" s="34"/>
      <c r="E13" s="34"/>
      <c r="F13" s="34"/>
      <c r="G13" s="34"/>
      <c r="H13" s="35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5"/>
      <c r="AF13" s="35"/>
      <c r="AG13" s="38"/>
      <c r="AH13" s="33"/>
      <c r="AI13" s="33"/>
      <c r="AJ13" s="33"/>
      <c r="AK13" s="33"/>
      <c r="AL13" s="33"/>
      <c r="AM13" s="33"/>
      <c r="AN13" s="29" t="s">
        <v>33</v>
      </c>
      <c r="AO13" s="33"/>
      <c r="AP13" s="33"/>
      <c r="AQ13" s="33"/>
      <c r="AR13" s="39" t="s">
        <v>94</v>
      </c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43" t="s">
        <v>36</v>
      </c>
      <c r="FB13" s="33"/>
      <c r="FC13" s="33"/>
      <c r="FD13" s="33"/>
      <c r="FE13" s="43" t="s">
        <v>95</v>
      </c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</row>
    <row r="14" spans="1:181" ht="15.75" x14ac:dyDescent="0.25">
      <c r="A14" s="1"/>
      <c r="B14" s="16"/>
      <c r="C14" s="373" t="s">
        <v>96</v>
      </c>
      <c r="D14" s="373"/>
      <c r="E14" s="373"/>
      <c r="F14" s="373"/>
      <c r="G14" s="373"/>
      <c r="H14" s="356"/>
      <c r="I14" s="356"/>
      <c r="J14" s="356"/>
      <c r="K14" s="374" t="s">
        <v>97</v>
      </c>
      <c r="L14" s="374"/>
      <c r="M14" s="356"/>
      <c r="N14" s="356"/>
      <c r="O14" s="356"/>
      <c r="P14" s="356"/>
      <c r="Q14" s="356"/>
      <c r="R14" s="374" t="s">
        <v>98</v>
      </c>
      <c r="S14" s="374"/>
      <c r="T14" s="374"/>
      <c r="U14" s="374"/>
      <c r="V14" s="376" t="s">
        <v>99</v>
      </c>
      <c r="W14" s="376"/>
      <c r="X14" s="376"/>
      <c r="Y14" s="376"/>
      <c r="Z14" s="376"/>
      <c r="AA14" s="376"/>
      <c r="AB14" s="376"/>
      <c r="AC14" s="376"/>
      <c r="AD14" s="348" t="s">
        <v>100</v>
      </c>
      <c r="AE14" s="356"/>
      <c r="AF14" s="356"/>
      <c r="AG14" s="40"/>
      <c r="AH14" s="33"/>
      <c r="AI14" s="33"/>
      <c r="AJ14" s="33"/>
      <c r="AK14" s="33"/>
      <c r="AL14" s="33"/>
      <c r="AM14" s="33"/>
      <c r="AN14" s="29" t="s">
        <v>59</v>
      </c>
      <c r="AO14" s="33"/>
      <c r="AP14" s="33"/>
      <c r="AQ14" s="33"/>
      <c r="AR14" s="39" t="s">
        <v>101</v>
      </c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43" t="s">
        <v>37</v>
      </c>
      <c r="FB14" s="33"/>
      <c r="FC14" s="33"/>
      <c r="FD14" s="33"/>
      <c r="FE14" s="43" t="s">
        <v>102</v>
      </c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</row>
    <row r="15" spans="1:181" ht="3" customHeight="1" x14ac:dyDescent="0.25">
      <c r="A15" s="1"/>
      <c r="B15" s="16"/>
      <c r="C15" s="34"/>
      <c r="D15" s="34"/>
      <c r="E15" s="34"/>
      <c r="F15" s="34"/>
      <c r="G15" s="34"/>
      <c r="H15" s="35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5"/>
      <c r="AF15" s="35"/>
      <c r="AG15" s="38"/>
      <c r="AH15" s="33"/>
      <c r="AI15" s="33"/>
      <c r="AJ15" s="33"/>
      <c r="AK15" s="33"/>
      <c r="AL15" s="33"/>
      <c r="AM15" s="33"/>
      <c r="AN15" s="29" t="s">
        <v>60</v>
      </c>
      <c r="AO15" s="33"/>
      <c r="AP15" s="33"/>
      <c r="AQ15" s="33"/>
      <c r="AR15" s="39" t="s">
        <v>103</v>
      </c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43" t="s">
        <v>38</v>
      </c>
      <c r="FB15" s="33"/>
      <c r="FC15" s="33"/>
      <c r="FD15" s="33"/>
      <c r="FE15" s="43" t="s">
        <v>104</v>
      </c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</row>
    <row r="16" spans="1:181" ht="15.75" x14ac:dyDescent="0.25">
      <c r="A16" s="1"/>
      <c r="B16" s="16"/>
      <c r="C16" s="373" t="s">
        <v>15</v>
      </c>
      <c r="D16" s="373"/>
      <c r="E16" s="373"/>
      <c r="F16" s="373"/>
      <c r="G16" s="373"/>
      <c r="H16" s="356"/>
      <c r="I16" s="356"/>
      <c r="J16" s="356"/>
      <c r="K16" s="356"/>
      <c r="L16" s="356"/>
      <c r="M16" s="374" t="s">
        <v>16</v>
      </c>
      <c r="N16" s="374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40"/>
      <c r="AH16" s="33"/>
      <c r="AI16" s="33"/>
      <c r="AJ16" s="33"/>
      <c r="AK16" s="33"/>
      <c r="AL16" s="33"/>
      <c r="AM16" s="33"/>
      <c r="AN16" s="29" t="s">
        <v>34</v>
      </c>
      <c r="AO16" s="33"/>
      <c r="AP16" s="33"/>
      <c r="AQ16" s="33"/>
      <c r="AR16" s="39" t="s">
        <v>105</v>
      </c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43" t="s">
        <v>39</v>
      </c>
      <c r="FB16" s="33"/>
      <c r="FC16" s="33"/>
      <c r="FD16" s="33"/>
      <c r="FE16" s="43" t="s">
        <v>106</v>
      </c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</row>
    <row r="17" spans="1:181" ht="3" customHeight="1" x14ac:dyDescent="0.25">
      <c r="A17" s="1"/>
      <c r="B17" s="16"/>
      <c r="C17" s="34"/>
      <c r="D17" s="34"/>
      <c r="E17" s="34"/>
      <c r="F17" s="34"/>
      <c r="G17" s="34"/>
      <c r="H17" s="35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5"/>
      <c r="AF17" s="35"/>
      <c r="AG17" s="38"/>
      <c r="AH17" s="33"/>
      <c r="AI17" s="33"/>
      <c r="AJ17" s="33"/>
      <c r="AK17" s="33"/>
      <c r="AL17" s="33"/>
      <c r="AM17" s="33"/>
      <c r="AN17" s="29" t="s">
        <v>61</v>
      </c>
      <c r="AO17" s="33"/>
      <c r="AP17" s="33"/>
      <c r="AQ17" s="33"/>
      <c r="AR17" s="39" t="s">
        <v>107</v>
      </c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43" t="s">
        <v>40</v>
      </c>
      <c r="FB17" s="33"/>
      <c r="FC17" s="33"/>
      <c r="FD17" s="33"/>
      <c r="FE17" s="43" t="s">
        <v>108</v>
      </c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</row>
    <row r="18" spans="1:181" ht="15.75" hidden="1" x14ac:dyDescent="0.25">
      <c r="A18" s="1"/>
      <c r="B18" s="16"/>
      <c r="C18" s="375" t="s">
        <v>109</v>
      </c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46"/>
      <c r="X18" s="47" t="s">
        <v>110</v>
      </c>
      <c r="Y18" s="47"/>
      <c r="Z18" s="46"/>
      <c r="AA18" s="47" t="s">
        <v>111</v>
      </c>
      <c r="AB18" s="47"/>
      <c r="AC18" s="47"/>
      <c r="AD18" s="47"/>
      <c r="AE18" s="34"/>
      <c r="AF18" s="34"/>
      <c r="AG18" s="38"/>
      <c r="AH18" s="33"/>
      <c r="AI18" s="33"/>
      <c r="AJ18" s="33"/>
      <c r="AK18" s="33"/>
      <c r="AL18" s="33"/>
      <c r="AM18" s="33"/>
      <c r="AN18" s="29" t="s">
        <v>35</v>
      </c>
      <c r="AO18" s="33"/>
      <c r="AP18" s="33"/>
      <c r="AQ18" s="33"/>
      <c r="AR18" s="39" t="s">
        <v>112</v>
      </c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43" t="s">
        <v>41</v>
      </c>
      <c r="FB18" s="33"/>
      <c r="FC18" s="33"/>
      <c r="FD18" s="33"/>
      <c r="FE18" s="43" t="s">
        <v>113</v>
      </c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</row>
    <row r="19" spans="1:181" ht="3" customHeight="1" x14ac:dyDescent="0.25">
      <c r="A19" s="1"/>
      <c r="B19" s="16"/>
      <c r="C19" s="34"/>
      <c r="D19" s="34"/>
      <c r="E19" s="34"/>
      <c r="F19" s="34"/>
      <c r="G19" s="34"/>
      <c r="H19" s="34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34"/>
      <c r="AF19" s="34"/>
      <c r="AG19" s="38"/>
      <c r="AH19" s="33"/>
      <c r="AI19" s="33"/>
      <c r="AJ19" s="33"/>
      <c r="AK19" s="33"/>
      <c r="AL19" s="33"/>
      <c r="AM19" s="33"/>
      <c r="AN19" s="29" t="s">
        <v>62</v>
      </c>
      <c r="AO19" s="33"/>
      <c r="AP19" s="33"/>
      <c r="AQ19" s="33"/>
      <c r="AR19" s="39" t="s">
        <v>114</v>
      </c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43" t="s">
        <v>42</v>
      </c>
      <c r="FB19" s="33"/>
      <c r="FC19" s="33"/>
      <c r="FD19" s="33"/>
      <c r="FE19" s="43" t="s">
        <v>115</v>
      </c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</row>
    <row r="20" spans="1:181" ht="15.75" x14ac:dyDescent="0.25">
      <c r="A20" s="15"/>
      <c r="B20" s="16"/>
      <c r="C20" s="49" t="s">
        <v>116</v>
      </c>
      <c r="D20" s="49"/>
      <c r="E20" s="49"/>
      <c r="F20" s="49"/>
      <c r="G20" s="49"/>
      <c r="H20" s="49"/>
      <c r="I20" s="49"/>
      <c r="J20" s="49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40"/>
      <c r="AH20" s="33"/>
      <c r="AI20" s="33"/>
      <c r="AJ20" s="33"/>
      <c r="AK20" s="33"/>
      <c r="AL20" s="33"/>
      <c r="AM20" s="33"/>
      <c r="AN20" s="29" t="s">
        <v>36</v>
      </c>
      <c r="AO20" s="33"/>
      <c r="AP20" s="33"/>
      <c r="AQ20" s="33"/>
      <c r="AR20" s="39" t="s">
        <v>117</v>
      </c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29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43" t="s">
        <v>43</v>
      </c>
      <c r="FB20" s="33"/>
      <c r="FC20" s="33"/>
      <c r="FD20" s="33"/>
      <c r="FE20" s="43" t="s">
        <v>118</v>
      </c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</row>
    <row r="21" spans="1:181" ht="3" customHeight="1" x14ac:dyDescent="0.25">
      <c r="A21" s="1"/>
      <c r="B21" s="16"/>
      <c r="C21" s="34"/>
      <c r="D21" s="34"/>
      <c r="E21" s="34"/>
      <c r="F21" s="34"/>
      <c r="G21" s="34"/>
      <c r="H21" s="34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34"/>
      <c r="AF21" s="34"/>
      <c r="AG21" s="38"/>
      <c r="AH21" s="33"/>
      <c r="AI21" s="33"/>
      <c r="AJ21" s="33"/>
      <c r="AK21" s="33"/>
      <c r="AL21" s="33"/>
      <c r="AM21" s="33"/>
      <c r="AN21" s="29" t="s">
        <v>37</v>
      </c>
      <c r="AO21" s="33"/>
      <c r="AP21" s="33"/>
      <c r="AQ21" s="33"/>
      <c r="AR21" s="39" t="s">
        <v>119</v>
      </c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43" t="s">
        <v>44</v>
      </c>
      <c r="FB21" s="33"/>
      <c r="FC21" s="33"/>
      <c r="FD21" s="33"/>
      <c r="FE21" s="43" t="s">
        <v>120</v>
      </c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</row>
    <row r="22" spans="1:181" ht="15.75" customHeight="1" x14ac:dyDescent="0.25">
      <c r="A22" s="15"/>
      <c r="B22" s="16"/>
      <c r="C22" s="50" t="s">
        <v>80</v>
      </c>
      <c r="D22" s="50"/>
      <c r="E22" s="50"/>
      <c r="F22" s="50"/>
      <c r="G22" s="50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8"/>
      <c r="AH22" s="33"/>
      <c r="AI22" s="33"/>
      <c r="AJ22" s="33"/>
      <c r="AK22" s="33"/>
      <c r="AL22" s="33"/>
      <c r="AM22" s="33"/>
      <c r="AN22" s="29" t="s">
        <v>38</v>
      </c>
      <c r="AO22" s="33"/>
      <c r="AP22" s="33"/>
      <c r="AQ22" s="33"/>
      <c r="AR22" s="39" t="s">
        <v>121</v>
      </c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43" t="s">
        <v>45</v>
      </c>
      <c r="FB22" s="33"/>
      <c r="FC22" s="33"/>
      <c r="FD22" s="33"/>
      <c r="FE22" s="43" t="s">
        <v>122</v>
      </c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</row>
    <row r="23" spans="1:181" ht="3" customHeight="1" x14ac:dyDescent="0.25">
      <c r="A23" s="1"/>
      <c r="B23" s="16"/>
      <c r="C23" s="34"/>
      <c r="D23" s="34"/>
      <c r="E23" s="34"/>
      <c r="F23" s="34"/>
      <c r="G23" s="34"/>
      <c r="H23" s="34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34"/>
      <c r="AF23" s="34"/>
      <c r="AG23" s="38"/>
      <c r="AH23" s="33"/>
      <c r="AI23" s="33"/>
      <c r="AJ23" s="33"/>
      <c r="AK23" s="33"/>
      <c r="AL23" s="33"/>
      <c r="AM23" s="33"/>
      <c r="AN23" s="29" t="s">
        <v>63</v>
      </c>
      <c r="AO23" s="33"/>
      <c r="AP23" s="33"/>
      <c r="AQ23" s="33"/>
      <c r="AR23" s="39" t="s">
        <v>123</v>
      </c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43" t="s">
        <v>46</v>
      </c>
      <c r="FB23" s="33"/>
      <c r="FC23" s="33"/>
      <c r="FD23" s="33"/>
      <c r="FE23" s="43" t="s">
        <v>124</v>
      </c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</row>
    <row r="24" spans="1:181" ht="15.75" customHeight="1" x14ac:dyDescent="0.25">
      <c r="A24" s="15"/>
      <c r="B24" s="16"/>
      <c r="C24" s="373" t="s">
        <v>125</v>
      </c>
      <c r="D24" s="373"/>
      <c r="E24" s="373"/>
      <c r="F24" s="373"/>
      <c r="G24" s="373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51"/>
      <c r="AH24" s="33"/>
      <c r="AI24" s="33"/>
      <c r="AJ24" s="33"/>
      <c r="AK24" s="33"/>
      <c r="AL24" s="33"/>
      <c r="AM24" s="33"/>
      <c r="AN24" s="29" t="s">
        <v>40</v>
      </c>
      <c r="AO24" s="33"/>
      <c r="AP24" s="33"/>
      <c r="AQ24" s="33"/>
      <c r="AR24" s="39" t="s">
        <v>126</v>
      </c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43" t="s">
        <v>47</v>
      </c>
      <c r="FB24" s="33"/>
      <c r="FC24" s="33"/>
      <c r="FD24" s="33"/>
      <c r="FE24" s="43" t="s">
        <v>127</v>
      </c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</row>
    <row r="25" spans="1:181" ht="3" customHeight="1" x14ac:dyDescent="0.25">
      <c r="A25" s="1"/>
      <c r="B25" s="16"/>
      <c r="C25" s="34"/>
      <c r="D25" s="34"/>
      <c r="E25" s="34"/>
      <c r="F25" s="34"/>
      <c r="G25" s="34"/>
      <c r="H25" s="34"/>
      <c r="I25" s="34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2"/>
      <c r="AF25" s="52"/>
      <c r="AG25" s="51"/>
      <c r="AH25" s="33"/>
      <c r="AI25" s="33"/>
      <c r="AJ25" s="33"/>
      <c r="AK25" s="33"/>
      <c r="AL25" s="33"/>
      <c r="AM25" s="33"/>
      <c r="AN25" s="29" t="s">
        <v>41</v>
      </c>
      <c r="AO25" s="33"/>
      <c r="AP25" s="33"/>
      <c r="AQ25" s="33"/>
      <c r="AR25" s="39" t="s">
        <v>128</v>
      </c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43" t="s">
        <v>48</v>
      </c>
      <c r="FB25" s="33"/>
      <c r="FC25" s="33"/>
      <c r="FD25" s="33"/>
      <c r="FE25" s="43" t="s">
        <v>129</v>
      </c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</row>
    <row r="26" spans="1:181" ht="15.75" customHeight="1" x14ac:dyDescent="0.25">
      <c r="A26" s="15"/>
      <c r="B26" s="16"/>
      <c r="C26" s="373" t="s">
        <v>130</v>
      </c>
      <c r="D26" s="373"/>
      <c r="E26" s="373"/>
      <c r="F26" s="373"/>
      <c r="G26" s="373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46" t="s">
        <v>86</v>
      </c>
      <c r="AC26" s="362"/>
      <c r="AD26" s="362"/>
      <c r="AE26" s="362"/>
      <c r="AF26" s="362"/>
      <c r="AG26" s="40"/>
      <c r="AH26" s="33"/>
      <c r="AI26" s="33"/>
      <c r="AJ26" s="33"/>
      <c r="AK26" s="33"/>
      <c r="AL26" s="33"/>
      <c r="AM26" s="33"/>
      <c r="AN26" s="29" t="s">
        <v>64</v>
      </c>
      <c r="AO26" s="33"/>
      <c r="AP26" s="33"/>
      <c r="AQ26" s="33"/>
      <c r="AR26" s="39" t="s">
        <v>131</v>
      </c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43" t="s">
        <v>49</v>
      </c>
      <c r="FB26" s="33"/>
      <c r="FC26" s="33"/>
      <c r="FD26" s="33"/>
      <c r="FE26" s="43" t="s">
        <v>132</v>
      </c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</row>
    <row r="27" spans="1:181" ht="3" customHeight="1" x14ac:dyDescent="0.25">
      <c r="A27" s="1"/>
      <c r="B27" s="16"/>
      <c r="C27" s="34"/>
      <c r="D27" s="34"/>
      <c r="E27" s="34"/>
      <c r="F27" s="34"/>
      <c r="G27" s="34"/>
      <c r="H27" s="34"/>
      <c r="I27" s="34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52"/>
      <c r="AF27" s="52"/>
      <c r="AG27" s="51"/>
      <c r="AH27" s="33"/>
      <c r="AI27" s="33"/>
      <c r="AJ27" s="33"/>
      <c r="AK27" s="33"/>
      <c r="AL27" s="33"/>
      <c r="AM27" s="33"/>
      <c r="AN27" s="29" t="s">
        <v>65</v>
      </c>
      <c r="AO27" s="33"/>
      <c r="AP27" s="33"/>
      <c r="AQ27" s="33"/>
      <c r="AR27" s="39" t="s">
        <v>133</v>
      </c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43" t="s">
        <v>50</v>
      </c>
      <c r="FB27" s="33"/>
      <c r="FC27" s="33"/>
      <c r="FD27" s="33"/>
      <c r="FE27" s="43" t="s">
        <v>134</v>
      </c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</row>
    <row r="28" spans="1:181" ht="15.75" customHeight="1" x14ac:dyDescent="0.25">
      <c r="A28" s="15"/>
      <c r="B28" s="16"/>
      <c r="C28" s="373" t="s">
        <v>135</v>
      </c>
      <c r="D28" s="373"/>
      <c r="E28" s="373"/>
      <c r="F28" s="373"/>
      <c r="G28" s="373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46"/>
      <c r="U28" s="346"/>
      <c r="V28" s="347" t="s">
        <v>92</v>
      </c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40"/>
      <c r="AH28" s="33"/>
      <c r="AI28" s="33" t="s">
        <v>136</v>
      </c>
      <c r="AJ28" s="33">
        <v>14</v>
      </c>
      <c r="AK28" s="33">
        <v>23</v>
      </c>
      <c r="AL28" s="33"/>
      <c r="AM28" s="33"/>
      <c r="AN28" s="29" t="s">
        <v>44</v>
      </c>
      <c r="AO28" s="33"/>
      <c r="AP28" s="33"/>
      <c r="AQ28" s="33"/>
      <c r="AR28" s="39" t="s">
        <v>137</v>
      </c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43" t="s">
        <v>51</v>
      </c>
      <c r="FB28" s="33"/>
      <c r="FC28" s="33"/>
      <c r="FD28" s="33"/>
      <c r="FE28" s="43" t="s">
        <v>138</v>
      </c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</row>
    <row r="29" spans="1:181" ht="3" customHeight="1" x14ac:dyDescent="0.25">
      <c r="A29" s="1"/>
      <c r="B29" s="16"/>
      <c r="C29" s="34"/>
      <c r="D29" s="34"/>
      <c r="E29" s="34"/>
      <c r="F29" s="34"/>
      <c r="G29" s="34"/>
      <c r="H29" s="34"/>
      <c r="I29" s="34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2"/>
      <c r="AF29" s="52"/>
      <c r="AG29" s="51"/>
      <c r="AH29" s="33"/>
      <c r="AI29" s="33"/>
      <c r="AJ29" s="33"/>
      <c r="AK29" s="33"/>
      <c r="AL29" s="33"/>
      <c r="AM29" s="33"/>
      <c r="AN29" s="29" t="s">
        <v>45</v>
      </c>
      <c r="AO29" s="33"/>
      <c r="AP29" s="33"/>
      <c r="AQ29" s="33"/>
      <c r="AR29" s="39" t="s">
        <v>139</v>
      </c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43" t="s">
        <v>52</v>
      </c>
      <c r="FB29" s="33"/>
      <c r="FC29" s="33"/>
      <c r="FD29" s="33"/>
      <c r="FE29" s="43" t="s">
        <v>140</v>
      </c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</row>
    <row r="30" spans="1:181" ht="15.75" customHeight="1" x14ac:dyDescent="0.25">
      <c r="A30" s="1"/>
      <c r="B30" s="16"/>
      <c r="C30" s="373" t="s">
        <v>96</v>
      </c>
      <c r="D30" s="373"/>
      <c r="E30" s="373"/>
      <c r="F30" s="373"/>
      <c r="G30" s="373"/>
      <c r="H30" s="362"/>
      <c r="I30" s="362"/>
      <c r="J30" s="362"/>
      <c r="K30" s="53"/>
      <c r="L30" s="54" t="s">
        <v>97</v>
      </c>
      <c r="M30" s="362"/>
      <c r="N30" s="362"/>
      <c r="O30" s="362"/>
      <c r="P30" s="362"/>
      <c r="Q30" s="362"/>
      <c r="R30" s="48"/>
      <c r="S30" s="346"/>
      <c r="T30" s="346"/>
      <c r="U30" s="347" t="s">
        <v>98</v>
      </c>
      <c r="V30" s="377" t="s">
        <v>99</v>
      </c>
      <c r="W30" s="377"/>
      <c r="X30" s="377"/>
      <c r="Y30" s="377"/>
      <c r="Z30" s="377"/>
      <c r="AA30" s="377"/>
      <c r="AB30" s="377"/>
      <c r="AC30" s="377"/>
      <c r="AD30" s="346" t="s">
        <v>100</v>
      </c>
      <c r="AE30" s="362"/>
      <c r="AF30" s="362"/>
      <c r="AG30" s="38"/>
      <c r="AH30" s="33"/>
      <c r="AI30" s="33" t="s">
        <v>141</v>
      </c>
      <c r="AJ30" s="33">
        <v>0</v>
      </c>
      <c r="AK30" s="33">
        <v>60</v>
      </c>
      <c r="AL30" s="33"/>
      <c r="AM30" s="33"/>
      <c r="AN30" s="29" t="s">
        <v>46</v>
      </c>
      <c r="AO30" s="33"/>
      <c r="AP30" s="33"/>
      <c r="AQ30" s="33"/>
      <c r="AR30" s="39" t="s">
        <v>142</v>
      </c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43" t="s">
        <v>53</v>
      </c>
      <c r="FB30" s="33"/>
      <c r="FC30" s="33"/>
      <c r="FD30" s="33"/>
      <c r="FE30" s="43" t="s">
        <v>143</v>
      </c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</row>
    <row r="31" spans="1:181" ht="3" customHeight="1" x14ac:dyDescent="0.25">
      <c r="A31" s="1"/>
      <c r="B31" s="16"/>
      <c r="C31" s="34"/>
      <c r="D31" s="34"/>
      <c r="E31" s="34"/>
      <c r="F31" s="34"/>
      <c r="G31" s="34"/>
      <c r="H31" s="34"/>
      <c r="I31" s="34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52"/>
      <c r="AF31" s="52"/>
      <c r="AG31" s="51"/>
      <c r="AH31" s="33"/>
      <c r="AI31" s="33"/>
      <c r="AJ31" s="33"/>
      <c r="AK31" s="33"/>
      <c r="AL31" s="33"/>
      <c r="AM31" s="33"/>
      <c r="AN31" s="29" t="s">
        <v>48</v>
      </c>
      <c r="AO31" s="33"/>
      <c r="AP31" s="33"/>
      <c r="AQ31" s="33"/>
      <c r="AR31" s="39" t="s">
        <v>144</v>
      </c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43" t="s">
        <v>54</v>
      </c>
      <c r="FB31" s="33"/>
      <c r="FC31" s="33"/>
      <c r="FD31" s="33"/>
      <c r="FE31" s="43" t="s">
        <v>145</v>
      </c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</row>
    <row r="32" spans="1:181" ht="15.75" customHeight="1" x14ac:dyDescent="0.25">
      <c r="A32" s="1"/>
      <c r="B32" s="16"/>
      <c r="C32" s="373" t="s">
        <v>15</v>
      </c>
      <c r="D32" s="373"/>
      <c r="E32" s="373"/>
      <c r="F32" s="373"/>
      <c r="G32" s="373"/>
      <c r="H32" s="362"/>
      <c r="I32" s="362"/>
      <c r="J32" s="362"/>
      <c r="K32" s="362"/>
      <c r="L32" s="362"/>
      <c r="M32" s="34" t="s">
        <v>16</v>
      </c>
      <c r="N32" s="34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40"/>
      <c r="AH32" s="33"/>
      <c r="AI32" s="33" t="s">
        <v>146</v>
      </c>
      <c r="AJ32" s="33">
        <v>39</v>
      </c>
      <c r="AK32" s="33">
        <v>52</v>
      </c>
      <c r="AL32" s="33"/>
      <c r="AM32" s="33"/>
      <c r="AN32" s="29" t="s">
        <v>52</v>
      </c>
      <c r="AO32" s="33"/>
      <c r="AP32" s="33"/>
      <c r="AQ32" s="33"/>
      <c r="AR32" s="39" t="s">
        <v>147</v>
      </c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43" t="s">
        <v>55</v>
      </c>
      <c r="FB32" s="33"/>
      <c r="FC32" s="33"/>
      <c r="FD32" s="33"/>
      <c r="FE32" s="43" t="s">
        <v>148</v>
      </c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</row>
    <row r="33" spans="1:181" ht="3.75" customHeight="1" x14ac:dyDescent="0.25">
      <c r="A33" s="1"/>
      <c r="B33" s="16"/>
      <c r="C33" s="34"/>
      <c r="D33" s="34"/>
      <c r="E33" s="34"/>
      <c r="F33" s="34"/>
      <c r="G33" s="34"/>
      <c r="H33" s="34"/>
      <c r="I33" s="34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52"/>
      <c r="AF33" s="52"/>
      <c r="AG33" s="51"/>
      <c r="AH33" s="33"/>
      <c r="AI33" s="33"/>
      <c r="AJ33" s="33"/>
      <c r="AK33" s="33"/>
      <c r="AL33" s="33"/>
      <c r="AM33" s="33"/>
      <c r="AN33" s="29" t="s">
        <v>66</v>
      </c>
      <c r="AO33" s="33"/>
      <c r="AP33" s="33"/>
      <c r="AQ33" s="33"/>
      <c r="AR33" s="39" t="s">
        <v>149</v>
      </c>
      <c r="AS33" s="33"/>
      <c r="AT33" s="33"/>
      <c r="AU33" s="33"/>
      <c r="AV33" s="33"/>
      <c r="AW33" s="33"/>
      <c r="AX33" s="33"/>
      <c r="AY33" s="33"/>
      <c r="AZ33" s="33"/>
      <c r="BA33" s="33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43" t="s">
        <v>150</v>
      </c>
      <c r="FB33" s="33"/>
      <c r="FC33" s="33"/>
      <c r="FD33" s="33"/>
      <c r="FE33" s="43" t="s">
        <v>151</v>
      </c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</row>
    <row r="34" spans="1:181" ht="15.75" customHeight="1" x14ac:dyDescent="0.25">
      <c r="A34" s="1"/>
      <c r="B34" s="16"/>
      <c r="C34" s="378" t="s">
        <v>152</v>
      </c>
      <c r="D34" s="378"/>
      <c r="E34" s="378"/>
      <c r="F34" s="378"/>
      <c r="G34" s="378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  <c r="AD34" s="362"/>
      <c r="AE34" s="362"/>
      <c r="AF34" s="362"/>
      <c r="AG34" s="40"/>
      <c r="AH34" s="33"/>
      <c r="AI34" s="33" t="s">
        <v>153</v>
      </c>
      <c r="AJ34" s="55">
        <v>14</v>
      </c>
      <c r="AK34" s="55">
        <v>23</v>
      </c>
      <c r="AL34" s="33"/>
      <c r="AM34" s="33"/>
      <c r="AN34" s="29" t="s">
        <v>67</v>
      </c>
      <c r="AO34" s="33"/>
      <c r="AP34" s="33"/>
      <c r="AQ34" s="33"/>
      <c r="AR34" s="39" t="s">
        <v>154</v>
      </c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43" t="s">
        <v>155</v>
      </c>
      <c r="FB34" s="33"/>
      <c r="FC34" s="33"/>
      <c r="FD34" s="33"/>
      <c r="FE34" s="43" t="s">
        <v>156</v>
      </c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</row>
    <row r="35" spans="1:181" ht="16.5" customHeight="1" thickBot="1" x14ac:dyDescent="0.3">
      <c r="A35" s="1"/>
      <c r="B35" s="1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6"/>
      <c r="AF35" s="56"/>
      <c r="AG35" s="38"/>
      <c r="AH35" s="33"/>
      <c r="AI35" s="33"/>
      <c r="AJ35" s="33"/>
      <c r="AK35" s="33"/>
      <c r="AL35" s="33"/>
      <c r="AM35" s="33"/>
      <c r="AN35" s="29" t="s">
        <v>68</v>
      </c>
      <c r="AO35" s="33"/>
      <c r="AP35" s="33"/>
      <c r="AQ35" s="33"/>
      <c r="AR35" s="39" t="s">
        <v>157</v>
      </c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58" t="s">
        <v>158</v>
      </c>
      <c r="FB35" s="33"/>
      <c r="FC35" s="33"/>
      <c r="FD35" s="33"/>
      <c r="FE35" s="58" t="s">
        <v>159</v>
      </c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</row>
    <row r="36" spans="1:181" ht="25.5" customHeight="1" thickBot="1" x14ac:dyDescent="0.3">
      <c r="A36" s="1"/>
      <c r="B36" s="16"/>
      <c r="C36" s="59" t="s">
        <v>160</v>
      </c>
      <c r="D36" s="60"/>
      <c r="E36" s="60"/>
      <c r="F36" s="60"/>
      <c r="G36" s="60"/>
      <c r="H36" s="60"/>
      <c r="I36" s="60"/>
      <c r="J36" s="60"/>
      <c r="K36" s="60"/>
      <c r="L36" s="61"/>
      <c r="M36" s="61"/>
      <c r="N36" s="62"/>
      <c r="O36" s="63"/>
      <c r="P36" s="63"/>
      <c r="Q36" s="63"/>
      <c r="R36" s="63"/>
      <c r="S36" s="64" t="s">
        <v>161</v>
      </c>
      <c r="T36" s="65"/>
      <c r="U36" s="66" t="s">
        <v>162</v>
      </c>
      <c r="V36" s="67"/>
      <c r="W36" s="68"/>
      <c r="X36" s="68"/>
      <c r="Y36" s="68"/>
      <c r="Z36" s="66" t="s">
        <v>163</v>
      </c>
      <c r="AA36" s="69"/>
      <c r="AB36" s="66" t="s">
        <v>164</v>
      </c>
      <c r="AC36" s="68"/>
      <c r="AD36" s="68"/>
      <c r="AE36" s="63"/>
      <c r="AF36" s="70"/>
      <c r="AG36" s="38"/>
      <c r="AH36" s="33"/>
      <c r="AI36" s="33" t="s">
        <v>165</v>
      </c>
      <c r="AJ36" s="33">
        <v>39</v>
      </c>
      <c r="AK36" s="55">
        <v>52</v>
      </c>
      <c r="AL36" s="33"/>
      <c r="AM36" s="33"/>
      <c r="AN36" s="29" t="s">
        <v>53</v>
      </c>
      <c r="AO36" s="33"/>
      <c r="AP36" s="33"/>
      <c r="AQ36" s="33"/>
      <c r="AR36" s="39" t="s">
        <v>166</v>
      </c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43" t="s">
        <v>167</v>
      </c>
      <c r="FB36" s="33"/>
      <c r="FC36" s="33"/>
      <c r="FD36" s="33"/>
      <c r="FE36" s="43" t="s">
        <v>168</v>
      </c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</row>
    <row r="37" spans="1:181" ht="15.75" customHeight="1" x14ac:dyDescent="0.25">
      <c r="A37" s="1"/>
      <c r="B37" s="16"/>
      <c r="C37" s="71"/>
      <c r="D37" s="71"/>
      <c r="E37" s="71"/>
      <c r="F37" s="71"/>
      <c r="G37" s="71"/>
      <c r="H37" s="71"/>
      <c r="I37" s="71"/>
      <c r="J37" s="71"/>
      <c r="K37" s="72"/>
      <c r="L37" s="72"/>
      <c r="M37" s="72"/>
      <c r="N37" s="71"/>
      <c r="O37" s="73"/>
      <c r="P37" s="72"/>
      <c r="Q37" s="72"/>
      <c r="R37" s="72"/>
      <c r="S37" s="72"/>
      <c r="T37" s="72"/>
      <c r="U37" s="74"/>
      <c r="V37" s="75"/>
      <c r="W37" s="75"/>
      <c r="X37" s="74"/>
      <c r="Y37" s="74"/>
      <c r="Z37" s="76"/>
      <c r="AA37" s="75"/>
      <c r="AB37" s="75"/>
      <c r="AC37" s="75"/>
      <c r="AD37" s="75"/>
      <c r="AE37" s="72"/>
      <c r="AF37" s="72"/>
      <c r="AG37" s="77"/>
      <c r="AH37" s="33"/>
      <c r="AI37" s="33"/>
      <c r="AJ37" s="33"/>
      <c r="AK37" s="33"/>
      <c r="AL37" s="33"/>
      <c r="AM37" s="33"/>
      <c r="AN37" s="29" t="s">
        <v>54</v>
      </c>
      <c r="AO37" s="33"/>
      <c r="AP37" s="33"/>
      <c r="AQ37" s="33"/>
      <c r="AR37" s="39" t="s">
        <v>169</v>
      </c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43" t="s">
        <v>170</v>
      </c>
      <c r="FB37" s="33"/>
      <c r="FC37" s="33"/>
      <c r="FD37" s="33"/>
      <c r="FE37" s="43" t="s">
        <v>171</v>
      </c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</row>
    <row r="38" spans="1:181" ht="15.75" customHeight="1" x14ac:dyDescent="0.25">
      <c r="A38" s="1"/>
      <c r="B38" s="16"/>
      <c r="C38" s="78" t="s">
        <v>172</v>
      </c>
      <c r="D38" s="79"/>
      <c r="E38" s="79"/>
      <c r="F38" s="80"/>
      <c r="G38" s="80"/>
      <c r="H38" s="80"/>
      <c r="I38" s="80"/>
      <c r="J38" s="80"/>
      <c r="K38" s="80"/>
      <c r="L38" s="80"/>
      <c r="M38" s="81"/>
      <c r="N38" s="82"/>
      <c r="O38" s="82"/>
      <c r="P38" s="82"/>
      <c r="Q38" s="82"/>
      <c r="R38" s="82"/>
      <c r="S38" s="82"/>
      <c r="T38" s="82"/>
      <c r="U38" s="83"/>
      <c r="V38" s="83"/>
      <c r="W38" s="83"/>
      <c r="X38" s="83"/>
      <c r="Y38" s="83"/>
      <c r="Z38" s="84"/>
      <c r="AA38" s="85"/>
      <c r="AB38" s="85"/>
      <c r="AC38" s="85"/>
      <c r="AD38" s="85"/>
      <c r="AE38" s="80"/>
      <c r="AF38" s="86"/>
      <c r="AG38" s="17"/>
      <c r="AH38" s="33"/>
      <c r="AI38" s="33" t="s">
        <v>173</v>
      </c>
      <c r="AJ38" s="33">
        <v>398000</v>
      </c>
      <c r="AK38" s="33">
        <v>600000</v>
      </c>
      <c r="AL38" s="33"/>
      <c r="AM38" s="33"/>
      <c r="AN38" s="29" t="s">
        <v>55</v>
      </c>
      <c r="AO38" s="33"/>
      <c r="AP38" s="33"/>
      <c r="AQ38" s="33"/>
      <c r="AR38" s="39" t="s">
        <v>174</v>
      </c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43" t="s">
        <v>175</v>
      </c>
      <c r="FB38" s="33"/>
      <c r="FC38" s="33"/>
      <c r="FD38" s="33"/>
      <c r="FE38" s="43" t="s">
        <v>176</v>
      </c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</row>
    <row r="39" spans="1:181" ht="15.75" customHeight="1" x14ac:dyDescent="0.25">
      <c r="A39" s="1"/>
      <c r="B39" s="16"/>
      <c r="C39" s="87" t="s">
        <v>177</v>
      </c>
      <c r="D39" s="71"/>
      <c r="E39" s="71"/>
      <c r="F39" s="71"/>
      <c r="G39" s="71"/>
      <c r="H39" s="71"/>
      <c r="I39" s="71"/>
      <c r="J39" s="71"/>
      <c r="K39" s="71"/>
      <c r="L39" s="71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74"/>
      <c r="AB39" s="74"/>
      <c r="AC39" s="74"/>
      <c r="AD39" s="74"/>
      <c r="AE39" s="71"/>
      <c r="AF39" s="88"/>
      <c r="AG39" s="17"/>
      <c r="AH39" s="33"/>
      <c r="AI39" s="33" t="s">
        <v>178</v>
      </c>
      <c r="AJ39" s="33">
        <v>7300000</v>
      </c>
      <c r="AK39" s="33">
        <v>8500000</v>
      </c>
      <c r="AL39" s="33"/>
      <c r="AM39" s="33"/>
      <c r="AN39" s="29" t="s">
        <v>69</v>
      </c>
      <c r="AO39" s="33"/>
      <c r="AP39" s="33"/>
      <c r="AQ39" s="33"/>
      <c r="AR39" s="39" t="s">
        <v>179</v>
      </c>
      <c r="AS39" s="33"/>
      <c r="AT39" s="33"/>
      <c r="AU39" s="33"/>
      <c r="AV39" s="33"/>
      <c r="AW39" s="33"/>
      <c r="AX39" s="33"/>
      <c r="AY39" s="33"/>
      <c r="AZ39" s="33"/>
      <c r="BA39" s="33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43" t="s">
        <v>180</v>
      </c>
      <c r="FB39" s="33"/>
      <c r="FC39" s="33"/>
      <c r="FD39" s="33"/>
      <c r="FE39" s="43" t="s">
        <v>181</v>
      </c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</row>
    <row r="40" spans="1:181" ht="15.75" customHeight="1" x14ac:dyDescent="0.25">
      <c r="A40" s="1"/>
      <c r="B40" s="16"/>
      <c r="C40" s="379" t="s">
        <v>182</v>
      </c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  <c r="AB40" s="379"/>
      <c r="AC40" s="379"/>
      <c r="AD40" s="379"/>
      <c r="AE40" s="379"/>
      <c r="AF40" s="379"/>
      <c r="AG40" s="17"/>
      <c r="AH40" s="33"/>
      <c r="AI40" s="33"/>
      <c r="AJ40" s="33"/>
      <c r="AK40" s="33"/>
      <c r="AL40" s="33"/>
      <c r="AM40" s="33"/>
      <c r="AN40" s="29" t="s">
        <v>70</v>
      </c>
      <c r="AO40" s="33"/>
      <c r="AP40" s="33"/>
      <c r="AQ40" s="33"/>
      <c r="AR40" s="39" t="s">
        <v>183</v>
      </c>
      <c r="AS40" s="33"/>
      <c r="AT40" s="33"/>
      <c r="AU40" s="33"/>
      <c r="AV40" s="33"/>
      <c r="AW40" s="33"/>
      <c r="AX40" s="33"/>
      <c r="AY40" s="33"/>
      <c r="AZ40" s="33"/>
      <c r="BA40" s="33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43" t="s">
        <v>184</v>
      </c>
      <c r="FB40" s="33"/>
      <c r="FC40" s="33"/>
      <c r="FD40" s="33"/>
      <c r="FE40" s="43" t="s">
        <v>185</v>
      </c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</row>
    <row r="41" spans="1:181" ht="15.75" customHeight="1" x14ac:dyDescent="0.25">
      <c r="A41" s="1"/>
      <c r="B41" s="16"/>
      <c r="C41" s="87" t="s">
        <v>186</v>
      </c>
      <c r="D41" s="71"/>
      <c r="E41" s="71"/>
      <c r="F41" s="380" t="s">
        <v>187</v>
      </c>
      <c r="G41" s="380"/>
      <c r="H41" s="380"/>
      <c r="I41" s="380"/>
      <c r="J41" s="380"/>
      <c r="K41" s="380"/>
      <c r="L41" s="380"/>
      <c r="M41" s="380"/>
      <c r="N41" s="380"/>
      <c r="O41" s="380"/>
      <c r="P41" s="71"/>
      <c r="Q41" s="71"/>
      <c r="R41" s="71"/>
      <c r="S41" s="380" t="s">
        <v>188</v>
      </c>
      <c r="T41" s="380"/>
      <c r="U41" s="380"/>
      <c r="V41" s="380"/>
      <c r="W41" s="380"/>
      <c r="X41" s="380"/>
      <c r="Y41" s="380"/>
      <c r="Z41" s="380"/>
      <c r="AA41" s="380"/>
      <c r="AB41" s="380"/>
      <c r="AC41" s="74"/>
      <c r="AD41" s="74"/>
      <c r="AE41" s="71"/>
      <c r="AF41" s="88"/>
      <c r="AG41" s="17"/>
      <c r="AH41" s="33"/>
      <c r="AI41" s="33"/>
      <c r="AJ41" s="33"/>
      <c r="AK41" s="33"/>
      <c r="AL41" s="33"/>
      <c r="AM41" s="33"/>
      <c r="AN41" s="29" t="s">
        <v>71</v>
      </c>
      <c r="AO41" s="33"/>
      <c r="AP41" s="33"/>
      <c r="AQ41" s="33"/>
      <c r="AR41" s="39" t="s">
        <v>189</v>
      </c>
      <c r="AS41" s="33"/>
      <c r="AT41" s="33"/>
      <c r="AU41" s="33"/>
      <c r="AV41" s="33"/>
      <c r="AW41" s="33"/>
      <c r="AX41" s="33"/>
      <c r="AY41" s="33"/>
      <c r="AZ41" s="33"/>
      <c r="BA41" s="33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43" t="s">
        <v>190</v>
      </c>
      <c r="FB41" s="33"/>
      <c r="FC41" s="33"/>
      <c r="FD41" s="33"/>
      <c r="FE41" s="43" t="s">
        <v>191</v>
      </c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</row>
    <row r="42" spans="1:181" ht="15.75" customHeight="1" x14ac:dyDescent="0.25">
      <c r="A42" s="1"/>
      <c r="B42" s="16"/>
      <c r="C42" s="87" t="s">
        <v>192</v>
      </c>
      <c r="D42" s="71"/>
      <c r="E42" s="35"/>
      <c r="F42" s="362"/>
      <c r="G42" s="362"/>
      <c r="H42" s="381" t="s">
        <v>193</v>
      </c>
      <c r="I42" s="381"/>
      <c r="J42" s="362"/>
      <c r="K42" s="362"/>
      <c r="L42" s="71"/>
      <c r="M42" s="71"/>
      <c r="N42" s="362"/>
      <c r="O42" s="362"/>
      <c r="P42" s="71" t="s">
        <v>194</v>
      </c>
      <c r="Q42" s="71"/>
      <c r="R42" s="35"/>
      <c r="S42" s="362"/>
      <c r="T42" s="362"/>
      <c r="U42" s="71" t="s">
        <v>193</v>
      </c>
      <c r="V42" s="74"/>
      <c r="W42" s="362"/>
      <c r="X42" s="362"/>
      <c r="Y42" s="71" t="s">
        <v>195</v>
      </c>
      <c r="Z42" s="74"/>
      <c r="AA42" s="362"/>
      <c r="AB42" s="362"/>
      <c r="AC42" s="71" t="s">
        <v>194</v>
      </c>
      <c r="AD42" s="74"/>
      <c r="AE42" s="71"/>
      <c r="AF42" s="88"/>
      <c r="AG42" s="17"/>
      <c r="AH42" s="33"/>
      <c r="AI42" s="33" t="s">
        <v>196</v>
      </c>
      <c r="AJ42" s="89" t="s">
        <v>197</v>
      </c>
      <c r="AK42" s="89" t="s">
        <v>198</v>
      </c>
      <c r="AL42" s="33"/>
      <c r="AM42" s="33"/>
      <c r="AN42" s="29" t="s">
        <v>150</v>
      </c>
      <c r="AO42" s="33"/>
      <c r="AP42" s="33"/>
      <c r="AQ42" s="33"/>
      <c r="AR42" s="29" t="s">
        <v>199</v>
      </c>
      <c r="AS42" s="33"/>
      <c r="AT42" s="33"/>
      <c r="AU42" s="33"/>
      <c r="AV42" s="33"/>
      <c r="AW42" s="33"/>
      <c r="AX42" s="33"/>
      <c r="AY42" s="33"/>
      <c r="AZ42" s="33"/>
      <c r="BA42" s="33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43" t="s">
        <v>200</v>
      </c>
      <c r="FB42" s="33"/>
      <c r="FC42" s="33"/>
      <c r="FD42" s="33"/>
      <c r="FE42" s="43" t="s">
        <v>201</v>
      </c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</row>
    <row r="43" spans="1:181" ht="4.5" customHeight="1" x14ac:dyDescent="0.25">
      <c r="A43" s="1"/>
      <c r="B43" s="16"/>
      <c r="C43" s="87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1"/>
      <c r="AF43" s="88"/>
      <c r="AG43" s="17"/>
      <c r="AH43" s="33"/>
      <c r="AI43" s="33"/>
      <c r="AJ43" s="33"/>
      <c r="AK43" s="33"/>
      <c r="AL43" s="33"/>
      <c r="AM43" s="33"/>
      <c r="AN43" s="29" t="s">
        <v>155</v>
      </c>
      <c r="AO43" s="33"/>
      <c r="AP43" s="33"/>
      <c r="AQ43" s="33"/>
      <c r="AR43" s="29" t="s">
        <v>202</v>
      </c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43" t="s">
        <v>203</v>
      </c>
      <c r="FB43" s="33"/>
      <c r="FC43" s="33"/>
      <c r="FD43" s="33"/>
      <c r="FE43" s="43" t="s">
        <v>204</v>
      </c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</row>
    <row r="44" spans="1:181" ht="15.75" customHeight="1" x14ac:dyDescent="0.25">
      <c r="A44" s="1"/>
      <c r="B44" s="16"/>
      <c r="C44" s="87" t="s">
        <v>205</v>
      </c>
      <c r="D44" s="71"/>
      <c r="E44" s="71"/>
      <c r="F44" s="71"/>
      <c r="G44" s="71"/>
      <c r="H44" s="71"/>
      <c r="I44" s="35"/>
      <c r="J44" s="362"/>
      <c r="K44" s="362"/>
      <c r="L44" s="362"/>
      <c r="M44" s="362"/>
      <c r="N44" s="362"/>
      <c r="O44" s="362"/>
      <c r="P44" s="71"/>
      <c r="Q44" s="71"/>
      <c r="R44" s="35"/>
      <c r="S44" s="362"/>
      <c r="T44" s="362"/>
      <c r="U44" s="362"/>
      <c r="V44" s="362"/>
      <c r="W44" s="362"/>
      <c r="X44" s="362"/>
      <c r="Y44" s="74"/>
      <c r="Z44" s="74"/>
      <c r="AA44" s="74"/>
      <c r="AB44" s="74"/>
      <c r="AC44" s="74"/>
      <c r="AD44" s="74"/>
      <c r="AE44" s="71"/>
      <c r="AF44" s="88"/>
      <c r="AG44" s="17"/>
      <c r="AH44" s="33"/>
      <c r="AI44" s="33" t="s">
        <v>206</v>
      </c>
      <c r="AJ44" s="33">
        <v>0</v>
      </c>
      <c r="AK44" s="33">
        <v>7700000</v>
      </c>
      <c r="AL44" s="382" t="s">
        <v>158</v>
      </c>
      <c r="AM44" s="382"/>
      <c r="AN44" s="382"/>
      <c r="AO44" s="382"/>
      <c r="AP44" s="382"/>
      <c r="AQ44" s="33"/>
      <c r="AR44" s="29" t="s">
        <v>207</v>
      </c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43" t="s">
        <v>208</v>
      </c>
      <c r="FB44" s="44"/>
      <c r="FC44" s="44"/>
      <c r="FD44" s="44"/>
      <c r="FE44" s="43" t="s">
        <v>209</v>
      </c>
      <c r="FF44" s="44"/>
      <c r="FG44" s="44"/>
      <c r="FH44" s="44"/>
      <c r="FI44" s="44"/>
      <c r="FJ44" s="44"/>
      <c r="FK44" s="44"/>
      <c r="FL44" s="44"/>
      <c r="FM44" s="44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</row>
    <row r="45" spans="1:181" ht="4.5" customHeight="1" x14ac:dyDescent="0.25">
      <c r="A45" s="1"/>
      <c r="B45" s="90"/>
      <c r="C45" s="9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21"/>
      <c r="AF45" s="93"/>
      <c r="AG45" s="94"/>
      <c r="AH45" s="95"/>
      <c r="AI45" s="44"/>
      <c r="AJ45" s="44"/>
      <c r="AK45" s="95"/>
      <c r="AL45" s="44"/>
      <c r="AM45" s="44"/>
      <c r="AN45" s="29" t="s">
        <v>167</v>
      </c>
      <c r="AO45" s="33"/>
      <c r="AP45" s="33"/>
      <c r="AQ45" s="33"/>
      <c r="AR45" s="29" t="s">
        <v>168</v>
      </c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33"/>
      <c r="BO45" s="33"/>
      <c r="BP45" s="33"/>
      <c r="BQ45" s="33"/>
      <c r="BR45" s="33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3" t="s">
        <v>210</v>
      </c>
      <c r="FB45" s="33"/>
      <c r="FC45" s="33"/>
      <c r="FD45" s="33"/>
      <c r="FE45" s="43" t="s">
        <v>211</v>
      </c>
      <c r="FF45" s="33"/>
      <c r="FG45" s="33"/>
      <c r="FH45" s="33"/>
      <c r="FI45" s="33"/>
      <c r="FJ45" s="33"/>
      <c r="FK45" s="33"/>
      <c r="FL45" s="33"/>
      <c r="FM45" s="33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</row>
    <row r="46" spans="1:181" ht="15.75" hidden="1" customHeight="1" x14ac:dyDescent="0.25">
      <c r="A46" s="1"/>
      <c r="B46" s="16"/>
      <c r="C46" s="87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4"/>
      <c r="V46" s="74"/>
      <c r="W46" s="74"/>
      <c r="X46" s="74"/>
      <c r="Y46" s="71"/>
      <c r="Z46" s="71"/>
      <c r="AA46" s="71"/>
      <c r="AB46" s="71"/>
      <c r="AC46" s="71"/>
      <c r="AD46" s="74"/>
      <c r="AE46" s="71"/>
      <c r="AF46" s="88"/>
      <c r="AG46" s="17"/>
      <c r="AH46" s="33"/>
      <c r="AI46" s="33"/>
      <c r="AJ46" s="33">
        <v>500000</v>
      </c>
      <c r="AK46" s="33">
        <v>8000000</v>
      </c>
      <c r="AL46" s="33"/>
      <c r="AM46" s="33"/>
      <c r="AN46" s="29" t="s">
        <v>170</v>
      </c>
      <c r="AO46" s="33"/>
      <c r="AP46" s="33"/>
      <c r="AQ46" s="33"/>
      <c r="AR46" s="29" t="s">
        <v>171</v>
      </c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43" t="s">
        <v>212</v>
      </c>
      <c r="FB46" s="33"/>
      <c r="FC46" s="33"/>
      <c r="FD46" s="33"/>
      <c r="FE46" s="43" t="s">
        <v>213</v>
      </c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</row>
    <row r="47" spans="1:181" ht="4.5" hidden="1" customHeight="1" x14ac:dyDescent="0.25">
      <c r="A47" s="1"/>
      <c r="B47" s="16"/>
      <c r="C47" s="87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1"/>
      <c r="AF47" s="88"/>
      <c r="AG47" s="17"/>
      <c r="AH47" s="33"/>
      <c r="AI47" s="33"/>
      <c r="AJ47" s="33"/>
      <c r="AK47" s="33"/>
      <c r="AL47" s="33"/>
      <c r="AM47" s="33"/>
      <c r="AN47" s="29" t="s">
        <v>214</v>
      </c>
      <c r="AO47" s="33"/>
      <c r="AP47" s="33"/>
      <c r="AQ47" s="33"/>
      <c r="AR47" s="29" t="s">
        <v>215</v>
      </c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43" t="s">
        <v>216</v>
      </c>
      <c r="FB47" s="33"/>
      <c r="FC47" s="33"/>
      <c r="FD47" s="33"/>
      <c r="FE47" s="43" t="s">
        <v>217</v>
      </c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</row>
    <row r="48" spans="1:181" ht="15.75" hidden="1" customHeight="1" x14ac:dyDescent="0.25">
      <c r="A48" s="1"/>
      <c r="B48" s="16"/>
      <c r="C48" s="87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383"/>
      <c r="S48" s="383"/>
      <c r="T48" s="383"/>
      <c r="U48" s="383"/>
      <c r="V48" s="71"/>
      <c r="W48" s="71"/>
      <c r="X48" s="71"/>
      <c r="Y48" s="71"/>
      <c r="Z48" s="71"/>
      <c r="AA48" s="71"/>
      <c r="AB48" s="71"/>
      <c r="AC48" s="71"/>
      <c r="AD48" s="74"/>
      <c r="AE48" s="71"/>
      <c r="AF48" s="88"/>
      <c r="AG48" s="17"/>
      <c r="AH48" s="33"/>
      <c r="AI48" s="33" t="s">
        <v>218</v>
      </c>
      <c r="AJ48" s="33">
        <v>0</v>
      </c>
      <c r="AK48" s="33">
        <v>7300000</v>
      </c>
      <c r="AL48" s="33"/>
      <c r="AM48" s="33"/>
      <c r="AN48" s="29" t="s">
        <v>219</v>
      </c>
      <c r="AO48" s="33"/>
      <c r="AP48" s="33"/>
      <c r="AQ48" s="33"/>
      <c r="AR48" s="29" t="s">
        <v>220</v>
      </c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43" t="s">
        <v>221</v>
      </c>
      <c r="FB48" s="33"/>
      <c r="FC48" s="33"/>
      <c r="FD48" s="33"/>
      <c r="FE48" s="43" t="s">
        <v>222</v>
      </c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</row>
    <row r="49" spans="1:181" ht="3.75" customHeight="1" x14ac:dyDescent="0.25">
      <c r="A49" s="1"/>
      <c r="B49" s="16"/>
      <c r="C49" s="96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8"/>
      <c r="S49" s="98"/>
      <c r="T49" s="98"/>
      <c r="U49" s="99"/>
      <c r="V49" s="100"/>
      <c r="W49" s="100"/>
      <c r="X49" s="100"/>
      <c r="Y49" s="100"/>
      <c r="Z49" s="100"/>
      <c r="AA49" s="100"/>
      <c r="AB49" s="100"/>
      <c r="AC49" s="100"/>
      <c r="AD49" s="101"/>
      <c r="AE49" s="97"/>
      <c r="AF49" s="102"/>
      <c r="AG49" s="17"/>
      <c r="AH49" s="33"/>
      <c r="AI49" s="33"/>
      <c r="AJ49" s="33"/>
      <c r="AK49" s="33"/>
      <c r="AL49" s="33"/>
      <c r="AM49" s="33"/>
      <c r="AN49" s="29" t="s">
        <v>180</v>
      </c>
      <c r="AO49" s="33"/>
      <c r="AP49" s="33"/>
      <c r="AQ49" s="33"/>
      <c r="AR49" s="29" t="s">
        <v>223</v>
      </c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43" t="s">
        <v>224</v>
      </c>
      <c r="FB49" s="33"/>
      <c r="FC49" s="33"/>
      <c r="FD49" s="33"/>
      <c r="FE49" s="43" t="s">
        <v>225</v>
      </c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</row>
    <row r="50" spans="1:181" ht="3.75" customHeight="1" x14ac:dyDescent="0.25">
      <c r="A50" s="1"/>
      <c r="B50" s="16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1"/>
      <c r="AF50" s="71"/>
      <c r="AG50" s="17"/>
      <c r="AH50" s="33"/>
      <c r="AI50" s="33"/>
      <c r="AJ50" s="33">
        <v>1</v>
      </c>
      <c r="AK50" s="33"/>
      <c r="AL50" s="33"/>
      <c r="AM50" s="33"/>
      <c r="AN50" s="29" t="s">
        <v>226</v>
      </c>
      <c r="AO50" s="33"/>
      <c r="AP50" s="33"/>
      <c r="AQ50" s="33"/>
      <c r="AR50" s="29" t="s">
        <v>227</v>
      </c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43" t="s">
        <v>228</v>
      </c>
      <c r="FB50" s="33"/>
      <c r="FC50" s="33"/>
      <c r="FD50" s="33"/>
      <c r="FE50" s="43" t="s">
        <v>229</v>
      </c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</row>
    <row r="51" spans="1:181" ht="15.75" customHeight="1" x14ac:dyDescent="0.25">
      <c r="A51" s="1"/>
      <c r="B51" s="16"/>
      <c r="C51" s="384" t="s">
        <v>230</v>
      </c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103"/>
      <c r="AH51" s="33"/>
      <c r="AI51" s="33"/>
      <c r="AJ51" s="33">
        <v>1000000</v>
      </c>
      <c r="AK51" s="33">
        <v>8500000</v>
      </c>
      <c r="AL51" s="33"/>
      <c r="AM51" s="33"/>
      <c r="AN51" s="29" t="s">
        <v>190</v>
      </c>
      <c r="AO51" s="33"/>
      <c r="AP51" s="33"/>
      <c r="AQ51" s="33"/>
      <c r="AR51" s="29" t="s">
        <v>231</v>
      </c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58" t="s">
        <v>232</v>
      </c>
      <c r="FB51" s="44"/>
      <c r="FC51" s="44"/>
      <c r="FD51" s="44"/>
      <c r="FE51" s="58" t="s">
        <v>233</v>
      </c>
      <c r="FF51" s="44"/>
      <c r="FG51" s="44"/>
      <c r="FH51" s="44"/>
      <c r="FI51" s="44"/>
      <c r="FJ51" s="44"/>
      <c r="FK51" s="44"/>
      <c r="FL51" s="44"/>
      <c r="FM51" s="44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</row>
    <row r="52" spans="1:181" ht="3.75" customHeight="1" x14ac:dyDescent="0.25">
      <c r="A52" s="1"/>
      <c r="B52" s="90"/>
      <c r="C52" s="21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5"/>
      <c r="V52" s="105"/>
      <c r="W52" s="105"/>
      <c r="X52" s="47"/>
      <c r="Y52" s="105"/>
      <c r="Z52" s="105"/>
      <c r="AA52" s="105"/>
      <c r="AB52" s="105"/>
      <c r="AC52" s="105"/>
      <c r="AD52" s="105"/>
      <c r="AE52" s="104"/>
      <c r="AF52" s="50"/>
      <c r="AG52" s="94"/>
      <c r="AH52" s="95"/>
      <c r="AI52" s="44"/>
      <c r="AJ52" s="44"/>
      <c r="AK52" s="95"/>
      <c r="AL52" s="44"/>
      <c r="AM52" s="44"/>
      <c r="AN52" s="29" t="s">
        <v>234</v>
      </c>
      <c r="AO52" s="33"/>
      <c r="AP52" s="33"/>
      <c r="AQ52" s="33"/>
      <c r="AR52" s="29" t="s">
        <v>235</v>
      </c>
      <c r="AS52" s="4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33"/>
      <c r="BO52" s="33"/>
      <c r="BP52" s="33"/>
      <c r="BQ52" s="33"/>
      <c r="BR52" s="33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3" t="s">
        <v>236</v>
      </c>
      <c r="FB52" s="44"/>
      <c r="FC52" s="44"/>
      <c r="FD52" s="44"/>
      <c r="FE52" s="43" t="s">
        <v>237</v>
      </c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</row>
    <row r="53" spans="1:181" ht="16.5" customHeight="1" x14ac:dyDescent="0.25">
      <c r="A53" s="1"/>
      <c r="B53" s="90"/>
      <c r="C53" s="373" t="s">
        <v>238</v>
      </c>
      <c r="D53" s="373"/>
      <c r="E53" s="373"/>
      <c r="F53" s="373"/>
      <c r="G53" s="373"/>
      <c r="H53" s="373"/>
      <c r="I53" s="373"/>
      <c r="J53" s="373"/>
      <c r="K53" s="106"/>
      <c r="L53" s="107" t="s">
        <v>239</v>
      </c>
      <c r="M53" s="34"/>
      <c r="N53" s="34"/>
      <c r="O53" s="107"/>
      <c r="P53" s="106"/>
      <c r="Q53" s="386" t="s">
        <v>240</v>
      </c>
      <c r="R53" s="386"/>
      <c r="S53" s="386"/>
      <c r="T53" s="386"/>
      <c r="U53" s="108"/>
      <c r="V53" s="387" t="s">
        <v>241</v>
      </c>
      <c r="W53" s="387"/>
      <c r="X53" s="387"/>
      <c r="Y53" s="387"/>
      <c r="Z53" s="109"/>
      <c r="AA53" s="109"/>
      <c r="AB53" s="109"/>
      <c r="AC53" s="109"/>
      <c r="AD53" s="109"/>
      <c r="AE53" s="110"/>
      <c r="AF53" s="110"/>
      <c r="AG53" s="111"/>
      <c r="AH53" s="95"/>
      <c r="AI53" s="44" t="s">
        <v>242</v>
      </c>
      <c r="AJ53" s="44">
        <v>0</v>
      </c>
      <c r="AK53" s="95">
        <v>8000000</v>
      </c>
      <c r="AL53" s="44"/>
      <c r="AM53" s="44"/>
      <c r="AN53" s="29" t="s">
        <v>208</v>
      </c>
      <c r="AO53" s="33"/>
      <c r="AP53" s="33"/>
      <c r="AQ53" s="33"/>
      <c r="AR53" s="29" t="s">
        <v>243</v>
      </c>
      <c r="AS53" s="44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3" t="s">
        <v>244</v>
      </c>
      <c r="FB53" s="33"/>
      <c r="FC53" s="33"/>
      <c r="FD53" s="33"/>
      <c r="FE53" s="43" t="s">
        <v>245</v>
      </c>
      <c r="FF53" s="33"/>
      <c r="FG53" s="33"/>
      <c r="FH53" s="33"/>
      <c r="FI53" s="33"/>
      <c r="FJ53" s="33"/>
      <c r="FK53" s="33"/>
      <c r="FL53" s="33"/>
      <c r="FM53" s="33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</row>
    <row r="54" spans="1:181" ht="3.75" customHeight="1" x14ac:dyDescent="0.25">
      <c r="A54" s="1"/>
      <c r="B54" s="16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1"/>
      <c r="AF54" s="71"/>
      <c r="AG54" s="17"/>
      <c r="AH54" s="33"/>
      <c r="AI54" s="33"/>
      <c r="AJ54" s="33"/>
      <c r="AK54" s="33"/>
      <c r="AL54" s="33"/>
      <c r="AM54" s="33"/>
      <c r="AN54" s="29" t="s">
        <v>210</v>
      </c>
      <c r="AO54" s="33"/>
      <c r="AP54" s="33"/>
      <c r="AQ54" s="33"/>
      <c r="AR54" s="29" t="s">
        <v>246</v>
      </c>
      <c r="AS54" s="44"/>
      <c r="AT54" s="44"/>
      <c r="AU54" s="44"/>
      <c r="AV54" s="44"/>
      <c r="AW54" s="44"/>
      <c r="AX54" s="44"/>
      <c r="AY54" s="44"/>
      <c r="AZ54" s="44"/>
      <c r="BA54" s="44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43" t="s">
        <v>247</v>
      </c>
      <c r="FB54" s="44"/>
      <c r="FC54" s="44"/>
      <c r="FD54" s="44"/>
      <c r="FE54" s="43" t="s">
        <v>248</v>
      </c>
      <c r="FF54" s="44"/>
      <c r="FG54" s="44"/>
      <c r="FH54" s="44"/>
      <c r="FI54" s="44"/>
      <c r="FJ54" s="44"/>
      <c r="FK54" s="44"/>
      <c r="FL54" s="44"/>
      <c r="FM54" s="44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</row>
    <row r="55" spans="1:181" ht="16.5" customHeight="1" x14ac:dyDescent="0.25">
      <c r="A55" s="112"/>
      <c r="B55" s="113"/>
      <c r="C55" s="385" t="s">
        <v>249</v>
      </c>
      <c r="D55" s="385"/>
      <c r="E55" s="385"/>
      <c r="F55" s="385"/>
      <c r="G55" s="385"/>
      <c r="H55" s="385"/>
      <c r="I55" s="385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114"/>
      <c r="AG55" s="115"/>
      <c r="AH55" s="116"/>
      <c r="AI55" s="117"/>
      <c r="AJ55" s="117">
        <v>400000</v>
      </c>
      <c r="AK55" s="116">
        <v>7600000</v>
      </c>
      <c r="AL55" s="117"/>
      <c r="AM55" s="117"/>
      <c r="AN55" s="118" t="s">
        <v>212</v>
      </c>
      <c r="AO55" s="116"/>
      <c r="AP55" s="116"/>
      <c r="AQ55" s="116"/>
      <c r="AR55" s="118" t="s">
        <v>250</v>
      </c>
      <c r="AS55" s="117"/>
      <c r="AT55" s="118"/>
      <c r="AU55" s="116"/>
      <c r="AV55" s="116"/>
      <c r="AW55" s="116"/>
      <c r="AX55" s="118"/>
      <c r="AY55" s="117"/>
      <c r="AZ55" s="118"/>
      <c r="BA55" s="116"/>
      <c r="BB55" s="116"/>
      <c r="BC55" s="116"/>
      <c r="BD55" s="118"/>
      <c r="BE55" s="117"/>
      <c r="BF55" s="118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9" t="s">
        <v>251</v>
      </c>
      <c r="FB55" s="117"/>
      <c r="FC55" s="117"/>
      <c r="FD55" s="117"/>
      <c r="FE55" s="119" t="s">
        <v>252</v>
      </c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</row>
    <row r="56" spans="1:181" ht="37.5" customHeight="1" x14ac:dyDescent="0.25">
      <c r="A56" s="112"/>
      <c r="B56" s="113"/>
      <c r="C56" s="364" t="s">
        <v>253</v>
      </c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120"/>
      <c r="AH56" s="116"/>
      <c r="AI56" s="117"/>
      <c r="AJ56" s="117"/>
      <c r="AK56" s="116"/>
      <c r="AL56" s="117"/>
      <c r="AM56" s="117"/>
      <c r="AN56" s="118" t="s">
        <v>254</v>
      </c>
      <c r="AO56" s="116"/>
      <c r="AP56" s="116"/>
      <c r="AQ56" s="116"/>
      <c r="AR56" s="118" t="s">
        <v>255</v>
      </c>
      <c r="AS56" s="117"/>
      <c r="AT56" s="118"/>
      <c r="AU56" s="116"/>
      <c r="AV56" s="116"/>
      <c r="AW56" s="116"/>
      <c r="AX56" s="118"/>
      <c r="AY56" s="117"/>
      <c r="AZ56" s="118"/>
      <c r="BA56" s="116"/>
      <c r="BB56" s="116"/>
      <c r="BC56" s="116"/>
      <c r="BD56" s="118"/>
      <c r="BE56" s="117"/>
      <c r="BF56" s="118"/>
      <c r="BG56" s="117"/>
      <c r="BH56" s="117"/>
      <c r="BI56" s="117"/>
      <c r="BJ56" s="117"/>
      <c r="BK56" s="117"/>
      <c r="BL56" s="117"/>
      <c r="BM56" s="117"/>
      <c r="BN56" s="116"/>
      <c r="BO56" s="116"/>
      <c r="BP56" s="116"/>
      <c r="BQ56" s="116"/>
      <c r="BR56" s="116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9" t="s">
        <v>256</v>
      </c>
      <c r="FB56" s="117"/>
      <c r="FC56" s="117"/>
      <c r="FD56" s="117"/>
      <c r="FE56" s="119" t="s">
        <v>257</v>
      </c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</row>
    <row r="57" spans="1:181" ht="31.5" customHeight="1" x14ac:dyDescent="0.25">
      <c r="A57" s="1"/>
      <c r="B57" s="90"/>
      <c r="C57" s="378" t="s">
        <v>258</v>
      </c>
      <c r="D57" s="378"/>
      <c r="E57" s="378"/>
      <c r="F57" s="378"/>
      <c r="G57" s="388" t="s">
        <v>75</v>
      </c>
      <c r="H57" s="388"/>
      <c r="I57" s="388"/>
      <c r="J57" s="388"/>
      <c r="K57" s="389" t="str">
        <f>IF(OR(G57="",G57="Código DN 74/2004"),"Campo a ser preenchido para empreendimentos com licença vigente até 2017",VLOOKUP(G57,$AN$7:$AR$327,5,FALSE))</f>
        <v>Campo a ser preenchido para empreendimentos com licença vigente até 2017</v>
      </c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121"/>
      <c r="AH57" s="95"/>
      <c r="AI57" s="44"/>
      <c r="AJ57" s="44"/>
      <c r="AK57" s="95"/>
      <c r="AL57" s="44"/>
      <c r="AM57" s="44"/>
      <c r="AN57" s="29" t="s">
        <v>259</v>
      </c>
      <c r="AO57" s="33"/>
      <c r="AP57" s="33"/>
      <c r="AQ57" s="33"/>
      <c r="AR57" s="29" t="s">
        <v>260</v>
      </c>
      <c r="AS57" s="25"/>
      <c r="AT57" s="29"/>
      <c r="AU57" s="33"/>
      <c r="AV57" s="33"/>
      <c r="AW57" s="33"/>
      <c r="AX57" s="29"/>
      <c r="AY57" s="44"/>
      <c r="AZ57" s="29"/>
      <c r="BA57" s="33"/>
      <c r="BB57" s="33"/>
      <c r="BC57" s="33"/>
      <c r="BD57" s="29"/>
      <c r="BE57" s="44"/>
      <c r="BF57" s="29"/>
      <c r="BG57" s="25"/>
      <c r="BH57" s="25"/>
      <c r="BI57" s="25"/>
      <c r="BJ57" s="25"/>
      <c r="BK57" s="25"/>
      <c r="BL57" s="25"/>
      <c r="BM57" s="25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3" t="s">
        <v>261</v>
      </c>
      <c r="FB57" s="44"/>
      <c r="FC57" s="44"/>
      <c r="FD57" s="44"/>
      <c r="FE57" s="43" t="s">
        <v>262</v>
      </c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</row>
    <row r="58" spans="1:181" ht="4.5" customHeight="1" x14ac:dyDescent="0.25">
      <c r="A58" s="1"/>
      <c r="B58" s="90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5"/>
      <c r="AF58" s="35"/>
      <c r="AG58" s="121"/>
      <c r="AH58" s="95"/>
      <c r="AI58" s="44"/>
      <c r="AJ58" s="44"/>
      <c r="AK58" s="95"/>
      <c r="AL58" s="44"/>
      <c r="AM58" s="44"/>
      <c r="AN58" s="29" t="s">
        <v>216</v>
      </c>
      <c r="AO58" s="33"/>
      <c r="AP58" s="33"/>
      <c r="AQ58" s="33"/>
      <c r="AR58" s="29" t="s">
        <v>263</v>
      </c>
      <c r="AS58" s="25"/>
      <c r="AT58" s="29"/>
      <c r="AU58" s="33"/>
      <c r="AV58" s="33"/>
      <c r="AW58" s="33"/>
      <c r="AX58" s="29"/>
      <c r="AY58" s="44"/>
      <c r="AZ58" s="29"/>
      <c r="BA58" s="33"/>
      <c r="BB58" s="33"/>
      <c r="BC58" s="33"/>
      <c r="BD58" s="29"/>
      <c r="BE58" s="44"/>
      <c r="BF58" s="29"/>
      <c r="BG58" s="25"/>
      <c r="BH58" s="25"/>
      <c r="BI58" s="25"/>
      <c r="BJ58" s="25"/>
      <c r="BK58" s="25"/>
      <c r="BL58" s="25"/>
      <c r="BM58" s="25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3" t="s">
        <v>264</v>
      </c>
      <c r="FB58" s="44"/>
      <c r="FC58" s="44"/>
      <c r="FD58" s="44"/>
      <c r="FE58" s="43" t="s">
        <v>265</v>
      </c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</row>
    <row r="59" spans="1:181" ht="31.5" customHeight="1" x14ac:dyDescent="0.25">
      <c r="A59" s="1"/>
      <c r="B59" s="90"/>
      <c r="C59" s="378" t="s">
        <v>258</v>
      </c>
      <c r="D59" s="378"/>
      <c r="E59" s="378"/>
      <c r="F59" s="378"/>
      <c r="G59" s="388" t="s">
        <v>77</v>
      </c>
      <c r="H59" s="388"/>
      <c r="I59" s="388"/>
      <c r="J59" s="388"/>
      <c r="K59" s="389" t="str">
        <f>IF(OR(G59="",G59="Código DN 217/2017"),"Campo a ser preenchido para empreendimentos com licença vigente após 2017",VLOOKUP(G59,$FA$7:$FE$236,5,FALSE))</f>
        <v>Campo a ser preenchido para empreendimentos com licença vigente após 2017</v>
      </c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121"/>
      <c r="AH59" s="95"/>
      <c r="AI59" s="44"/>
      <c r="AJ59" s="44"/>
      <c r="AK59" s="95"/>
      <c r="AL59" s="44"/>
      <c r="AM59" s="44"/>
      <c r="AN59" s="29" t="s">
        <v>221</v>
      </c>
      <c r="AO59" s="33"/>
      <c r="AP59" s="33"/>
      <c r="AQ59" s="33"/>
      <c r="AR59" s="29" t="s">
        <v>266</v>
      </c>
      <c r="AS59" s="25"/>
      <c r="AT59" s="44"/>
      <c r="AU59" s="44"/>
      <c r="AV59" s="44"/>
      <c r="AW59" s="44"/>
      <c r="AX59" s="44"/>
      <c r="AY59" s="44"/>
      <c r="AZ59" s="44"/>
      <c r="BA59" s="44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33"/>
      <c r="BO59" s="33"/>
      <c r="BP59" s="3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3" t="s">
        <v>267</v>
      </c>
      <c r="FB59" s="44"/>
      <c r="FC59" s="44"/>
      <c r="FD59" s="44"/>
      <c r="FE59" s="43" t="s">
        <v>268</v>
      </c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</row>
    <row r="60" spans="1:181" ht="11.25" customHeight="1" x14ac:dyDescent="0.25">
      <c r="A60" s="1"/>
      <c r="B60" s="90"/>
      <c r="C60" s="21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5"/>
      <c r="V60" s="105"/>
      <c r="W60" s="105"/>
      <c r="X60" s="47"/>
      <c r="Y60" s="105"/>
      <c r="Z60" s="105"/>
      <c r="AA60" s="105"/>
      <c r="AB60" s="105"/>
      <c r="AC60" s="105"/>
      <c r="AD60" s="105"/>
      <c r="AE60" s="104"/>
      <c r="AF60" s="50"/>
      <c r="AG60" s="94"/>
      <c r="AH60" s="95"/>
      <c r="AI60" s="44"/>
      <c r="AJ60" s="44"/>
      <c r="AK60" s="95"/>
      <c r="AL60" s="44"/>
      <c r="AM60" s="44"/>
      <c r="AN60" s="29" t="s">
        <v>224</v>
      </c>
      <c r="AO60" s="33"/>
      <c r="AP60" s="33"/>
      <c r="AQ60" s="33"/>
      <c r="AR60" s="29" t="s">
        <v>269</v>
      </c>
      <c r="AS60" s="25"/>
      <c r="AT60" s="44"/>
      <c r="AU60" s="44"/>
      <c r="AV60" s="44"/>
      <c r="AW60" s="44"/>
      <c r="AX60" s="44"/>
      <c r="AY60" s="44"/>
      <c r="AZ60" s="44"/>
      <c r="BA60" s="44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44"/>
      <c r="BO60" s="44"/>
      <c r="BP60" s="44"/>
      <c r="BQ60" s="33"/>
      <c r="BR60" s="33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3" t="s">
        <v>270</v>
      </c>
      <c r="FB60" s="44"/>
      <c r="FC60" s="44"/>
      <c r="FD60" s="44"/>
      <c r="FE60" s="43" t="s">
        <v>271</v>
      </c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</row>
    <row r="61" spans="1:181" ht="16.5" customHeight="1" x14ac:dyDescent="0.25">
      <c r="A61" s="1"/>
      <c r="B61" s="90"/>
      <c r="C61" s="373" t="s">
        <v>272</v>
      </c>
      <c r="D61" s="373"/>
      <c r="E61" s="373"/>
      <c r="F61" s="373"/>
      <c r="G61" s="373"/>
      <c r="H61" s="373"/>
      <c r="I61" s="373"/>
      <c r="J61" s="373"/>
      <c r="K61" s="390" t="s">
        <v>99</v>
      </c>
      <c r="L61" s="390"/>
      <c r="M61" s="390"/>
      <c r="N61" s="390"/>
      <c r="O61" s="390"/>
      <c r="P61" s="390"/>
      <c r="Q61" s="391" t="s">
        <v>273</v>
      </c>
      <c r="R61" s="391"/>
      <c r="S61" s="391"/>
      <c r="T61" s="391"/>
      <c r="U61" s="392" t="str">
        <f>IF(OR($V$30="",$V$30="Selecionar"),"Sel. Município empreendimento",VLOOKUP(V30,$U$79:$AD$933,9,FALSE))</f>
        <v>Sel. Município empreendimento</v>
      </c>
      <c r="V61" s="392"/>
      <c r="W61" s="392"/>
      <c r="X61" s="392"/>
      <c r="Y61" s="392"/>
      <c r="Z61" s="392"/>
      <c r="AA61" s="392"/>
      <c r="AB61" s="392"/>
      <c r="AC61" s="392"/>
      <c r="AD61" s="122"/>
      <c r="AE61" s="123"/>
      <c r="AF61" s="50"/>
      <c r="AG61" s="94"/>
      <c r="AH61" s="95"/>
      <c r="AI61" s="44"/>
      <c r="AJ61" s="44"/>
      <c r="AK61" s="95"/>
      <c r="AL61" s="44"/>
      <c r="AM61" s="44"/>
      <c r="AN61" s="29" t="s">
        <v>274</v>
      </c>
      <c r="AO61" s="33"/>
      <c r="AP61" s="33"/>
      <c r="AQ61" s="33"/>
      <c r="AR61" s="29" t="s">
        <v>275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33"/>
      <c r="BO61" s="33"/>
      <c r="BP61" s="3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3" t="s">
        <v>276</v>
      </c>
      <c r="FB61" s="44"/>
      <c r="FC61" s="44"/>
      <c r="FD61" s="44"/>
      <c r="FE61" s="43" t="s">
        <v>277</v>
      </c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</row>
    <row r="62" spans="1:181" ht="3.75" customHeight="1" x14ac:dyDescent="0.25">
      <c r="A62" s="1"/>
      <c r="B62" s="90"/>
      <c r="C62" s="21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5"/>
      <c r="V62" s="105"/>
      <c r="W62" s="105"/>
      <c r="X62" s="47"/>
      <c r="Y62" s="105"/>
      <c r="Z62" s="105"/>
      <c r="AA62" s="105"/>
      <c r="AB62" s="105"/>
      <c r="AC62" s="105"/>
      <c r="AD62" s="105"/>
      <c r="AE62" s="104"/>
      <c r="AF62" s="50"/>
      <c r="AG62" s="94"/>
      <c r="AH62" s="95"/>
      <c r="AI62" s="44"/>
      <c r="AJ62" s="44"/>
      <c r="AK62" s="95"/>
      <c r="AL62" s="44"/>
      <c r="AM62" s="44"/>
      <c r="AN62" s="29" t="s">
        <v>228</v>
      </c>
      <c r="AO62" s="33"/>
      <c r="AP62" s="33"/>
      <c r="AQ62" s="33"/>
      <c r="AR62" s="29" t="s">
        <v>278</v>
      </c>
      <c r="AS62" s="33"/>
      <c r="AT62" s="25"/>
      <c r="AU62" s="25"/>
      <c r="AV62" s="25"/>
      <c r="AW62" s="25"/>
      <c r="AX62" s="25"/>
      <c r="AY62" s="25"/>
      <c r="AZ62" s="25"/>
      <c r="BA62" s="25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44"/>
      <c r="BO62" s="44"/>
      <c r="BP62" s="44"/>
      <c r="BQ62" s="33"/>
      <c r="BR62" s="33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3" t="s">
        <v>279</v>
      </c>
      <c r="FB62" s="44"/>
      <c r="FC62" s="44"/>
      <c r="FD62" s="44"/>
      <c r="FE62" s="43" t="s">
        <v>280</v>
      </c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</row>
    <row r="63" spans="1:181" ht="16.5" customHeight="1" x14ac:dyDescent="0.25">
      <c r="A63" s="1"/>
      <c r="B63" s="90"/>
      <c r="C63" s="373" t="s">
        <v>281</v>
      </c>
      <c r="D63" s="373"/>
      <c r="E63" s="373"/>
      <c r="F63" s="373"/>
      <c r="G63" s="373"/>
      <c r="H63" s="373"/>
      <c r="I63" s="373"/>
      <c r="J63" s="373"/>
      <c r="K63" s="373"/>
      <c r="L63" s="362"/>
      <c r="M63" s="362"/>
      <c r="N63" s="362"/>
      <c r="O63" s="362"/>
      <c r="P63" s="362"/>
      <c r="Q63" s="124"/>
      <c r="R63" s="373" t="s">
        <v>282</v>
      </c>
      <c r="S63" s="373"/>
      <c r="T63" s="373"/>
      <c r="U63" s="373"/>
      <c r="V63" s="373"/>
      <c r="W63" s="373"/>
      <c r="X63" s="373"/>
      <c r="Y63" s="373"/>
      <c r="Z63" s="373"/>
      <c r="AA63" s="362"/>
      <c r="AB63" s="362"/>
      <c r="AC63" s="362"/>
      <c r="AD63" s="362"/>
      <c r="AE63" s="362"/>
      <c r="AF63" s="50"/>
      <c r="AG63" s="94"/>
      <c r="AH63" s="95"/>
      <c r="AI63" s="44"/>
      <c r="AJ63" s="44"/>
      <c r="AK63" s="95"/>
      <c r="AL63" s="44"/>
      <c r="AM63" s="44"/>
      <c r="AN63" s="29" t="s">
        <v>232</v>
      </c>
      <c r="AO63" s="33"/>
      <c r="AP63" s="33"/>
      <c r="AQ63" s="33"/>
      <c r="AR63" s="29" t="s">
        <v>283</v>
      </c>
      <c r="AS63" s="33"/>
      <c r="AT63" s="25"/>
      <c r="AU63" s="25"/>
      <c r="AV63" s="25"/>
      <c r="AW63" s="25"/>
      <c r="AX63" s="25"/>
      <c r="AY63" s="25"/>
      <c r="AZ63" s="25"/>
      <c r="BA63" s="25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3" t="s">
        <v>284</v>
      </c>
      <c r="FB63" s="44"/>
      <c r="FC63" s="44"/>
      <c r="FD63" s="44"/>
      <c r="FE63" s="43" t="s">
        <v>285</v>
      </c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</row>
    <row r="64" spans="1:181" ht="3.75" customHeight="1" x14ac:dyDescent="0.25">
      <c r="A64" s="1"/>
      <c r="B64" s="90"/>
      <c r="C64" s="21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5"/>
      <c r="V64" s="105"/>
      <c r="W64" s="105"/>
      <c r="X64" s="47"/>
      <c r="Y64" s="105"/>
      <c r="Z64" s="105"/>
      <c r="AA64" s="105"/>
      <c r="AB64" s="105"/>
      <c r="AC64" s="105"/>
      <c r="AD64" s="105"/>
      <c r="AE64" s="104"/>
      <c r="AF64" s="50"/>
      <c r="AG64" s="94"/>
      <c r="AH64" s="95"/>
      <c r="AI64" s="44"/>
      <c r="AJ64" s="44"/>
      <c r="AK64" s="95"/>
      <c r="AL64" s="44"/>
      <c r="AM64" s="44"/>
      <c r="AN64" s="29" t="s">
        <v>286</v>
      </c>
      <c r="AO64" s="33"/>
      <c r="AP64" s="33"/>
      <c r="AQ64" s="33"/>
      <c r="AR64" s="29" t="s">
        <v>287</v>
      </c>
      <c r="AS64" s="33"/>
      <c r="AT64" s="25"/>
      <c r="AU64" s="25"/>
      <c r="AV64" s="25"/>
      <c r="AW64" s="25"/>
      <c r="AX64" s="25"/>
      <c r="AY64" s="25"/>
      <c r="AZ64" s="25"/>
      <c r="BA64" s="25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44"/>
      <c r="BO64" s="44"/>
      <c r="BP64" s="44"/>
      <c r="BQ64" s="33"/>
      <c r="BR64" s="33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3" t="s">
        <v>288</v>
      </c>
      <c r="FB64" s="44"/>
      <c r="FC64" s="44"/>
      <c r="FD64" s="44"/>
      <c r="FE64" s="43" t="s">
        <v>289</v>
      </c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</row>
    <row r="65" spans="1:181" ht="16.5" customHeight="1" x14ac:dyDescent="0.25">
      <c r="A65" s="1"/>
      <c r="B65" s="90"/>
      <c r="C65" s="373" t="s">
        <v>290</v>
      </c>
      <c r="D65" s="373"/>
      <c r="E65" s="373"/>
      <c r="F65" s="373"/>
      <c r="G65" s="373"/>
      <c r="H65" s="362"/>
      <c r="I65" s="362"/>
      <c r="J65" s="362"/>
      <c r="K65" s="362"/>
      <c r="L65" s="362"/>
      <c r="M65" s="362"/>
      <c r="N65" s="362"/>
      <c r="O65" s="34" t="s">
        <v>291</v>
      </c>
      <c r="P65" s="34"/>
      <c r="Q65" s="34"/>
      <c r="R65" s="34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50"/>
      <c r="AG65" s="94"/>
      <c r="AH65" s="95"/>
      <c r="AI65" s="44"/>
      <c r="AJ65" s="44"/>
      <c r="AK65" s="95"/>
      <c r="AL65" s="44"/>
      <c r="AM65" s="44"/>
      <c r="AN65" s="29" t="s">
        <v>236</v>
      </c>
      <c r="AO65" s="33"/>
      <c r="AP65" s="33"/>
      <c r="AQ65" s="33"/>
      <c r="AR65" s="29" t="s">
        <v>292</v>
      </c>
      <c r="AS65" s="33"/>
      <c r="AT65" s="25"/>
      <c r="AU65" s="25"/>
      <c r="AV65" s="25"/>
      <c r="AW65" s="25"/>
      <c r="AX65" s="25"/>
      <c r="AY65" s="25"/>
      <c r="AZ65" s="25"/>
      <c r="BA65" s="25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3" t="s">
        <v>293</v>
      </c>
      <c r="FB65" s="44"/>
      <c r="FC65" s="44"/>
      <c r="FD65" s="44"/>
      <c r="FE65" s="43" t="s">
        <v>294</v>
      </c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</row>
    <row r="66" spans="1:181" ht="7.5" customHeight="1" x14ac:dyDescent="0.25">
      <c r="A66" s="1"/>
      <c r="B66" s="393"/>
      <c r="C66" s="393"/>
      <c r="D66" s="393"/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Q66" s="393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95"/>
      <c r="AI66" s="44"/>
      <c r="AJ66" s="44"/>
      <c r="AK66" s="95"/>
      <c r="AL66" s="44"/>
      <c r="AM66" s="44"/>
      <c r="AN66" s="29" t="s">
        <v>244</v>
      </c>
      <c r="AO66" s="33"/>
      <c r="AP66" s="33"/>
      <c r="AQ66" s="33"/>
      <c r="AR66" s="29" t="s">
        <v>295</v>
      </c>
      <c r="AS66" s="33"/>
      <c r="AT66" s="25"/>
      <c r="AU66" s="25"/>
      <c r="AV66" s="25"/>
      <c r="AW66" s="25"/>
      <c r="AX66" s="25"/>
      <c r="AY66" s="25"/>
      <c r="AZ66" s="25"/>
      <c r="BA66" s="25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3" t="s">
        <v>296</v>
      </c>
      <c r="FB66" s="44"/>
      <c r="FC66" s="44"/>
      <c r="FD66" s="44"/>
      <c r="FE66" s="43" t="s">
        <v>297</v>
      </c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</row>
    <row r="67" spans="1:181" ht="11.25" customHeight="1" x14ac:dyDescent="0.25">
      <c r="A67" s="1"/>
      <c r="B67" s="90"/>
      <c r="C67" s="21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95"/>
      <c r="AI67" s="44"/>
      <c r="AJ67" s="44"/>
      <c r="AK67" s="95"/>
      <c r="AL67" s="44"/>
      <c r="AM67" s="44"/>
      <c r="AN67" s="29" t="s">
        <v>298</v>
      </c>
      <c r="AO67" s="33"/>
      <c r="AP67" s="33"/>
      <c r="AQ67" s="33"/>
      <c r="AR67" s="29" t="s">
        <v>299</v>
      </c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44"/>
      <c r="BO67" s="44"/>
      <c r="BP67" s="44"/>
      <c r="BQ67" s="33"/>
      <c r="BR67" s="33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3" t="s">
        <v>300</v>
      </c>
      <c r="FB67" s="44"/>
      <c r="FC67" s="44"/>
      <c r="FD67" s="44"/>
      <c r="FE67" s="43" t="s">
        <v>301</v>
      </c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</row>
    <row r="68" spans="1:181" ht="15.75" customHeight="1" thickBot="1" x14ac:dyDescent="0.3">
      <c r="A68" s="1"/>
      <c r="B68" s="125"/>
      <c r="C68" s="395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126"/>
      <c r="AG68" s="127"/>
      <c r="AH68" s="95"/>
      <c r="AI68" s="25"/>
      <c r="AJ68" s="25"/>
      <c r="AK68" s="33"/>
      <c r="AL68" s="25"/>
      <c r="AM68" s="25"/>
      <c r="AN68" s="29" t="s">
        <v>302</v>
      </c>
      <c r="AO68" s="33"/>
      <c r="AP68" s="33"/>
      <c r="AQ68" s="33"/>
      <c r="AR68" s="29" t="s">
        <v>303</v>
      </c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43" t="s">
        <v>304</v>
      </c>
      <c r="FB68" s="25"/>
      <c r="FC68" s="25"/>
      <c r="FD68" s="25"/>
      <c r="FE68" s="43" t="s">
        <v>305</v>
      </c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</row>
    <row r="69" spans="1:181" ht="15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28"/>
      <c r="AI69" s="2"/>
      <c r="AJ69" s="2"/>
      <c r="AK69" s="33"/>
      <c r="AL69" s="25"/>
      <c r="AM69" s="25"/>
      <c r="AN69" s="29" t="s">
        <v>306</v>
      </c>
      <c r="AO69" s="33"/>
      <c r="AP69" s="33"/>
      <c r="AQ69" s="33"/>
      <c r="AR69" s="29" t="s">
        <v>307</v>
      </c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43" t="s">
        <v>308</v>
      </c>
      <c r="FB69" s="33"/>
      <c r="FC69" s="33"/>
      <c r="FD69" s="33"/>
      <c r="FE69" s="43" t="s">
        <v>309</v>
      </c>
      <c r="FF69" s="33"/>
      <c r="FG69" s="33"/>
      <c r="FH69" s="33"/>
      <c r="FI69" s="33"/>
      <c r="FJ69" s="33"/>
      <c r="FK69" s="33"/>
      <c r="FL69" s="33"/>
      <c r="FM69" s="33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</row>
    <row r="70" spans="1:181" ht="15.75" customHeight="1" x14ac:dyDescent="0.25">
      <c r="A70" s="2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33"/>
      <c r="AL70" s="33"/>
      <c r="AM70" s="33"/>
      <c r="AN70" s="29" t="s">
        <v>284</v>
      </c>
      <c r="AO70" s="33"/>
      <c r="AP70" s="33"/>
      <c r="AQ70" s="33"/>
      <c r="AR70" s="29" t="s">
        <v>310</v>
      </c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25"/>
      <c r="BO70" s="25"/>
      <c r="BP70" s="25"/>
      <c r="BQ70" s="25"/>
      <c r="BR70" s="25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43" t="s">
        <v>311</v>
      </c>
      <c r="FB70" s="33"/>
      <c r="FC70" s="33"/>
      <c r="FD70" s="33"/>
      <c r="FE70" s="43" t="s">
        <v>312</v>
      </c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</row>
    <row r="71" spans="1:181" ht="15.75" customHeight="1" x14ac:dyDescent="0.25">
      <c r="A71" s="2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33"/>
      <c r="AL71" s="33"/>
      <c r="AM71" s="33"/>
      <c r="AN71" s="29" t="s">
        <v>288</v>
      </c>
      <c r="AO71" s="33"/>
      <c r="AP71" s="33"/>
      <c r="AQ71" s="33"/>
      <c r="AR71" s="29" t="s">
        <v>313</v>
      </c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25"/>
      <c r="BO71" s="25"/>
      <c r="BP71" s="25"/>
      <c r="BQ71" s="25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43" t="s">
        <v>314</v>
      </c>
      <c r="FB71" s="33"/>
      <c r="FC71" s="33"/>
      <c r="FD71" s="33"/>
      <c r="FE71" s="43" t="s">
        <v>315</v>
      </c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</row>
    <row r="72" spans="1:181" ht="15.75" customHeight="1" x14ac:dyDescent="0.25">
      <c r="A72" s="2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33"/>
      <c r="AL72" s="33"/>
      <c r="AM72" s="33"/>
      <c r="AN72" s="29" t="s">
        <v>293</v>
      </c>
      <c r="AO72" s="33"/>
      <c r="AP72" s="33"/>
      <c r="AQ72" s="33"/>
      <c r="AR72" s="29" t="s">
        <v>316</v>
      </c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25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43" t="s">
        <v>317</v>
      </c>
      <c r="FB72" s="33"/>
      <c r="FC72" s="33"/>
      <c r="FD72" s="33"/>
      <c r="FE72" s="43" t="s">
        <v>318</v>
      </c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</row>
    <row r="73" spans="1:181" ht="15.75" customHeight="1" x14ac:dyDescent="0.25">
      <c r="A73" s="2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29" t="s">
        <v>296</v>
      </c>
      <c r="AO73" s="33"/>
      <c r="AP73" s="33"/>
      <c r="AQ73" s="33"/>
      <c r="AR73" s="29" t="s">
        <v>319</v>
      </c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43" t="s">
        <v>320</v>
      </c>
      <c r="FB73" s="33"/>
      <c r="FC73" s="33"/>
      <c r="FD73" s="33"/>
      <c r="FE73" s="43" t="s">
        <v>321</v>
      </c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</row>
    <row r="74" spans="1:181" ht="15.75" customHeight="1" x14ac:dyDescent="0.25">
      <c r="A74" s="25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29" t="s">
        <v>322</v>
      </c>
      <c r="AO74" s="33"/>
      <c r="AP74" s="33"/>
      <c r="AQ74" s="33"/>
      <c r="AR74" s="29" t="s">
        <v>323</v>
      </c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43" t="s">
        <v>324</v>
      </c>
      <c r="FB74" s="33"/>
      <c r="FC74" s="33"/>
      <c r="FD74" s="33"/>
      <c r="FE74" s="43" t="s">
        <v>325</v>
      </c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</row>
    <row r="75" spans="1:181" ht="15.75" customHeight="1" x14ac:dyDescent="0.25">
      <c r="A75" s="25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29" t="s">
        <v>326</v>
      </c>
      <c r="AO75" s="33"/>
      <c r="AP75" s="33"/>
      <c r="AQ75" s="33"/>
      <c r="AR75" s="29" t="s">
        <v>327</v>
      </c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43" t="s">
        <v>328</v>
      </c>
      <c r="FB75" s="33"/>
      <c r="FC75" s="33"/>
      <c r="FD75" s="33"/>
      <c r="FE75" s="43" t="s">
        <v>329</v>
      </c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</row>
    <row r="76" spans="1:181" ht="15.75" customHeight="1" x14ac:dyDescent="0.25">
      <c r="A76" s="25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29" t="s">
        <v>330</v>
      </c>
      <c r="AO76" s="33"/>
      <c r="AP76" s="33"/>
      <c r="AQ76" s="33"/>
      <c r="AR76" s="29" t="s">
        <v>331</v>
      </c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43" t="s">
        <v>332</v>
      </c>
      <c r="FB76" s="33"/>
      <c r="FC76" s="33"/>
      <c r="FD76" s="33"/>
      <c r="FE76" s="43" t="s">
        <v>333</v>
      </c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</row>
    <row r="77" spans="1:181" ht="15.75" customHeight="1" x14ac:dyDescent="0.25">
      <c r="A77" s="25"/>
      <c r="B77" s="25" t="s">
        <v>99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29" t="s">
        <v>334</v>
      </c>
      <c r="AO77" s="33"/>
      <c r="AP77" s="33"/>
      <c r="AQ77" s="33"/>
      <c r="AR77" s="29" t="s">
        <v>335</v>
      </c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43" t="s">
        <v>336</v>
      </c>
      <c r="FB77" s="33"/>
      <c r="FC77" s="33"/>
      <c r="FD77" s="33"/>
      <c r="FE77" s="43" t="s">
        <v>337</v>
      </c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</row>
    <row r="78" spans="1:181" ht="15.75" customHeight="1" x14ac:dyDescent="0.25">
      <c r="A78" s="25"/>
      <c r="B78" s="25" t="s">
        <v>338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130" t="s">
        <v>99</v>
      </c>
      <c r="N78" s="33"/>
      <c r="O78" s="33"/>
      <c r="P78" s="33"/>
      <c r="Q78" s="33"/>
      <c r="R78" s="33"/>
      <c r="S78" s="33"/>
      <c r="T78" s="33"/>
      <c r="U78" s="33" t="s">
        <v>99</v>
      </c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29" t="s">
        <v>339</v>
      </c>
      <c r="AO78" s="33"/>
      <c r="AP78" s="33"/>
      <c r="AQ78" s="33"/>
      <c r="AR78" s="29" t="s">
        <v>340</v>
      </c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43" t="s">
        <v>341</v>
      </c>
      <c r="FB78" s="33"/>
      <c r="FC78" s="33"/>
      <c r="FD78" s="33"/>
      <c r="FE78" s="43" t="s">
        <v>342</v>
      </c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</row>
    <row r="79" spans="1:181" ht="15.75" customHeight="1" x14ac:dyDescent="0.25">
      <c r="A79" s="25"/>
      <c r="B79" s="25" t="s">
        <v>343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 t="s">
        <v>344</v>
      </c>
      <c r="N79" s="33"/>
      <c r="O79" s="33"/>
      <c r="P79" s="33"/>
      <c r="Q79" s="33"/>
      <c r="R79" s="33"/>
      <c r="S79" s="33"/>
      <c r="T79" s="33"/>
      <c r="U79" s="33" t="s">
        <v>345</v>
      </c>
      <c r="V79" s="33"/>
      <c r="W79" s="33"/>
      <c r="X79" s="33"/>
      <c r="Y79" s="33"/>
      <c r="Z79" s="33"/>
      <c r="AA79" s="33"/>
      <c r="AB79" s="33"/>
      <c r="AC79" s="33" t="s">
        <v>346</v>
      </c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29" t="s">
        <v>347</v>
      </c>
      <c r="AO79" s="33"/>
      <c r="AP79" s="33"/>
      <c r="AQ79" s="33"/>
      <c r="AR79" s="29" t="s">
        <v>348</v>
      </c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43" t="s">
        <v>349</v>
      </c>
      <c r="FB79" s="33"/>
      <c r="FC79" s="33"/>
      <c r="FD79" s="33"/>
      <c r="FE79" s="43" t="s">
        <v>350</v>
      </c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</row>
    <row r="80" spans="1:181" ht="15.75" customHeight="1" x14ac:dyDescent="0.25">
      <c r="A80" s="25"/>
      <c r="B80" s="25" t="s">
        <v>351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 t="s">
        <v>352</v>
      </c>
      <c r="N80" s="33"/>
      <c r="O80" s="33"/>
      <c r="P80" s="33"/>
      <c r="Q80" s="33"/>
      <c r="R80" s="33"/>
      <c r="S80" s="33"/>
      <c r="T80" s="33"/>
      <c r="U80" s="33" t="s">
        <v>353</v>
      </c>
      <c r="V80" s="33"/>
      <c r="W80" s="33"/>
      <c r="X80" s="33"/>
      <c r="Y80" s="33"/>
      <c r="Z80" s="33"/>
      <c r="AA80" s="33"/>
      <c r="AB80" s="33"/>
      <c r="AC80" s="33" t="s">
        <v>354</v>
      </c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29" t="s">
        <v>355</v>
      </c>
      <c r="AO80" s="33"/>
      <c r="AP80" s="33"/>
      <c r="AQ80" s="33"/>
      <c r="AR80" s="29" t="s">
        <v>356</v>
      </c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43" t="s">
        <v>357</v>
      </c>
      <c r="FB80" s="33"/>
      <c r="FC80" s="33"/>
      <c r="FD80" s="33"/>
      <c r="FE80" s="43" t="s">
        <v>358</v>
      </c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</row>
    <row r="81" spans="1:181" ht="15.75" customHeight="1" x14ac:dyDescent="0.25">
      <c r="A81" s="25"/>
      <c r="B81" s="25" t="s">
        <v>359</v>
      </c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 t="s">
        <v>360</v>
      </c>
      <c r="N81" s="33"/>
      <c r="O81" s="33"/>
      <c r="P81" s="33"/>
      <c r="Q81" s="33"/>
      <c r="R81" s="33"/>
      <c r="S81" s="33"/>
      <c r="T81" s="33"/>
      <c r="U81" s="33" t="s">
        <v>361</v>
      </c>
      <c r="V81" s="33"/>
      <c r="W81" s="33"/>
      <c r="X81" s="33"/>
      <c r="Y81" s="33"/>
      <c r="Z81" s="33"/>
      <c r="AA81" s="33"/>
      <c r="AB81" s="33"/>
      <c r="AC81" s="33" t="s">
        <v>362</v>
      </c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29" t="s">
        <v>363</v>
      </c>
      <c r="AO81" s="33"/>
      <c r="AP81" s="33"/>
      <c r="AQ81" s="33"/>
      <c r="AR81" s="29" t="s">
        <v>364</v>
      </c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43" t="s">
        <v>365</v>
      </c>
      <c r="FB81" s="33"/>
      <c r="FC81" s="33"/>
      <c r="FD81" s="33"/>
      <c r="FE81" s="43" t="s">
        <v>366</v>
      </c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</row>
    <row r="82" spans="1:181" ht="15.75" customHeight="1" x14ac:dyDescent="0.25">
      <c r="A82" s="25"/>
      <c r="B82" s="25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 t="s">
        <v>367</v>
      </c>
      <c r="V82" s="33"/>
      <c r="W82" s="33"/>
      <c r="X82" s="33"/>
      <c r="Y82" s="33"/>
      <c r="Z82" s="33"/>
      <c r="AA82" s="33"/>
      <c r="AB82" s="33"/>
      <c r="AC82" s="33" t="s">
        <v>362</v>
      </c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29" t="s">
        <v>368</v>
      </c>
      <c r="AO82" s="33"/>
      <c r="AP82" s="33"/>
      <c r="AQ82" s="33"/>
      <c r="AR82" s="29" t="s">
        <v>369</v>
      </c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43" t="s">
        <v>370</v>
      </c>
      <c r="FB82" s="33"/>
      <c r="FC82" s="33"/>
      <c r="FD82" s="33"/>
      <c r="FE82" s="43" t="s">
        <v>371</v>
      </c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</row>
    <row r="83" spans="1:181" ht="15.75" customHeight="1" x14ac:dyDescent="0.25">
      <c r="A83" s="25"/>
      <c r="B83" s="25" t="s">
        <v>372</v>
      </c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 t="s">
        <v>373</v>
      </c>
      <c r="N83" s="33"/>
      <c r="O83" s="33"/>
      <c r="P83" s="33"/>
      <c r="Q83" s="33"/>
      <c r="R83" s="33"/>
      <c r="S83" s="33"/>
      <c r="T83" s="33"/>
      <c r="U83" s="33" t="s">
        <v>374</v>
      </c>
      <c r="V83" s="33"/>
      <c r="W83" s="33"/>
      <c r="X83" s="33"/>
      <c r="Y83" s="33"/>
      <c r="Z83" s="33"/>
      <c r="AA83" s="33"/>
      <c r="AB83" s="33"/>
      <c r="AC83" s="33" t="s">
        <v>375</v>
      </c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29" t="s">
        <v>376</v>
      </c>
      <c r="AO83" s="33"/>
      <c r="AP83" s="33"/>
      <c r="AQ83" s="33"/>
      <c r="AR83" s="29" t="s">
        <v>377</v>
      </c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  <c r="EC83" s="129"/>
      <c r="ED83" s="129"/>
      <c r="EE83" s="129"/>
      <c r="EF83" s="129"/>
      <c r="EG83" s="129"/>
      <c r="EH83" s="129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43" t="s">
        <v>378</v>
      </c>
      <c r="FB83" s="33"/>
      <c r="FC83" s="33"/>
      <c r="FD83" s="33"/>
      <c r="FE83" s="43" t="s">
        <v>379</v>
      </c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</row>
    <row r="84" spans="1:181" ht="15.75" customHeight="1" x14ac:dyDescent="0.25">
      <c r="A84" s="25"/>
      <c r="B84" s="25" t="s">
        <v>380</v>
      </c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 t="s">
        <v>381</v>
      </c>
      <c r="N84" s="33"/>
      <c r="O84" s="33"/>
      <c r="P84" s="33"/>
      <c r="Q84" s="33"/>
      <c r="R84" s="33"/>
      <c r="S84" s="33"/>
      <c r="T84" s="33"/>
      <c r="U84" s="33" t="s">
        <v>382</v>
      </c>
      <c r="V84" s="33"/>
      <c r="W84" s="33"/>
      <c r="X84" s="33"/>
      <c r="Y84" s="33"/>
      <c r="Z84" s="33"/>
      <c r="AA84" s="33"/>
      <c r="AB84" s="33"/>
      <c r="AC84" s="33" t="s">
        <v>375</v>
      </c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29" t="s">
        <v>300</v>
      </c>
      <c r="AO84" s="33"/>
      <c r="AP84" s="33"/>
      <c r="AQ84" s="33"/>
      <c r="AR84" s="29" t="s">
        <v>383</v>
      </c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  <c r="EC84" s="129"/>
      <c r="ED84" s="129"/>
      <c r="EE84" s="129"/>
      <c r="EF84" s="129"/>
      <c r="EG84" s="129"/>
      <c r="EH84" s="129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43" t="s">
        <v>384</v>
      </c>
      <c r="FB84" s="33"/>
      <c r="FC84" s="33"/>
      <c r="FD84" s="33"/>
      <c r="FE84" s="43" t="s">
        <v>385</v>
      </c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</row>
    <row r="85" spans="1:181" ht="15.75" customHeight="1" x14ac:dyDescent="0.25">
      <c r="A85" s="25"/>
      <c r="B85" s="25" t="s">
        <v>386</v>
      </c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 t="s">
        <v>387</v>
      </c>
      <c r="N85" s="33"/>
      <c r="O85" s="33"/>
      <c r="P85" s="33"/>
      <c r="Q85" s="33"/>
      <c r="R85" s="33"/>
      <c r="S85" s="33"/>
      <c r="T85" s="33"/>
      <c r="U85" s="33" t="s">
        <v>388</v>
      </c>
      <c r="V85" s="33"/>
      <c r="W85" s="33"/>
      <c r="X85" s="33"/>
      <c r="Y85" s="33"/>
      <c r="Z85" s="33"/>
      <c r="AA85" s="33"/>
      <c r="AB85" s="33"/>
      <c r="AC85" s="33" t="s">
        <v>346</v>
      </c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29" t="s">
        <v>389</v>
      </c>
      <c r="AO85" s="33"/>
      <c r="AP85" s="33"/>
      <c r="AQ85" s="33"/>
      <c r="AR85" s="29" t="s">
        <v>390</v>
      </c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  <c r="EC85" s="129"/>
      <c r="ED85" s="129"/>
      <c r="EE85" s="129"/>
      <c r="EF85" s="129"/>
      <c r="EG85" s="129"/>
      <c r="EH85" s="129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43" t="s">
        <v>391</v>
      </c>
      <c r="FB85" s="33"/>
      <c r="FC85" s="33"/>
      <c r="FD85" s="33"/>
      <c r="FE85" s="43" t="s">
        <v>392</v>
      </c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</row>
    <row r="86" spans="1:181" ht="15.75" customHeight="1" x14ac:dyDescent="0.25">
      <c r="A86" s="25"/>
      <c r="B86" s="25" t="s">
        <v>393</v>
      </c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 t="s">
        <v>394</v>
      </c>
      <c r="N86" s="33"/>
      <c r="O86" s="33"/>
      <c r="P86" s="33"/>
      <c r="Q86" s="33"/>
      <c r="R86" s="33"/>
      <c r="S86" s="33"/>
      <c r="T86" s="33"/>
      <c r="U86" s="33" t="s">
        <v>395</v>
      </c>
      <c r="V86" s="33"/>
      <c r="W86" s="33"/>
      <c r="X86" s="33"/>
      <c r="Y86" s="33"/>
      <c r="Z86" s="33"/>
      <c r="AA86" s="33"/>
      <c r="AB86" s="33"/>
      <c r="AC86" s="33" t="s">
        <v>354</v>
      </c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29" t="s">
        <v>396</v>
      </c>
      <c r="AO86" s="33"/>
      <c r="AP86" s="33"/>
      <c r="AQ86" s="33"/>
      <c r="AR86" s="29" t="s">
        <v>397</v>
      </c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29"/>
      <c r="EE86" s="129"/>
      <c r="EF86" s="129"/>
      <c r="EG86" s="129"/>
      <c r="EH86" s="129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43" t="s">
        <v>398</v>
      </c>
      <c r="FB86" s="33"/>
      <c r="FC86" s="33"/>
      <c r="FD86" s="33"/>
      <c r="FE86" s="43" t="s">
        <v>399</v>
      </c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</row>
    <row r="87" spans="1:181" ht="15.75" customHeight="1" x14ac:dyDescent="0.25">
      <c r="A87" s="25"/>
      <c r="B87" s="25" t="s">
        <v>400</v>
      </c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 t="s">
        <v>401</v>
      </c>
      <c r="V87" s="33"/>
      <c r="W87" s="33"/>
      <c r="X87" s="33"/>
      <c r="Y87" s="33"/>
      <c r="Z87" s="33"/>
      <c r="AA87" s="33"/>
      <c r="AB87" s="33"/>
      <c r="AC87" s="33" t="s">
        <v>375</v>
      </c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29" t="s">
        <v>402</v>
      </c>
      <c r="AO87" s="33"/>
      <c r="AP87" s="33"/>
      <c r="AQ87" s="33"/>
      <c r="AR87" s="29" t="s">
        <v>403</v>
      </c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43" t="s">
        <v>404</v>
      </c>
      <c r="FB87" s="33"/>
      <c r="FC87" s="33"/>
      <c r="FD87" s="33"/>
      <c r="FE87" s="43" t="s">
        <v>405</v>
      </c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</row>
    <row r="88" spans="1:181" ht="15.75" customHeight="1" x14ac:dyDescent="0.25">
      <c r="A88" s="25"/>
      <c r="B88" s="25" t="s">
        <v>406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 t="s">
        <v>407</v>
      </c>
      <c r="V88" s="33"/>
      <c r="W88" s="33"/>
      <c r="X88" s="33"/>
      <c r="Y88" s="33"/>
      <c r="Z88" s="33"/>
      <c r="AA88" s="33"/>
      <c r="AB88" s="33"/>
      <c r="AC88" s="33" t="s">
        <v>408</v>
      </c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29" t="s">
        <v>409</v>
      </c>
      <c r="AO88" s="33"/>
      <c r="AP88" s="33"/>
      <c r="AQ88" s="33"/>
      <c r="AR88" s="29" t="s">
        <v>410</v>
      </c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  <c r="EC88" s="129"/>
      <c r="ED88" s="129"/>
      <c r="EE88" s="129"/>
      <c r="EF88" s="129"/>
      <c r="EG88" s="129"/>
      <c r="EH88" s="129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43" t="s">
        <v>411</v>
      </c>
      <c r="FB88" s="33"/>
      <c r="FC88" s="33"/>
      <c r="FD88" s="33"/>
      <c r="FE88" s="43" t="s">
        <v>412</v>
      </c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</row>
    <row r="89" spans="1:181" ht="15.75" customHeight="1" x14ac:dyDescent="0.25">
      <c r="A89" s="25"/>
      <c r="B89" s="25" t="s">
        <v>413</v>
      </c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 t="s">
        <v>414</v>
      </c>
      <c r="V89" s="33"/>
      <c r="W89" s="33"/>
      <c r="X89" s="33"/>
      <c r="Y89" s="33"/>
      <c r="Z89" s="33"/>
      <c r="AA89" s="33"/>
      <c r="AB89" s="33"/>
      <c r="AC89" s="33" t="s">
        <v>375</v>
      </c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29" t="s">
        <v>415</v>
      </c>
      <c r="AO89" s="33"/>
      <c r="AP89" s="33"/>
      <c r="AQ89" s="33"/>
      <c r="AR89" s="29" t="s">
        <v>416</v>
      </c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43" t="s">
        <v>417</v>
      </c>
      <c r="FB89" s="33"/>
      <c r="FC89" s="33"/>
      <c r="FD89" s="33"/>
      <c r="FE89" s="43" t="s">
        <v>418</v>
      </c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</row>
    <row r="90" spans="1:181" ht="15.75" customHeight="1" x14ac:dyDescent="0.25">
      <c r="A90" s="25"/>
      <c r="B90" s="33" t="s">
        <v>419</v>
      </c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 t="s">
        <v>420</v>
      </c>
      <c r="V90" s="33"/>
      <c r="W90" s="33"/>
      <c r="X90" s="33"/>
      <c r="Y90" s="33"/>
      <c r="Z90" s="33"/>
      <c r="AA90" s="33"/>
      <c r="AB90" s="33"/>
      <c r="AC90" s="33" t="s">
        <v>421</v>
      </c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29" t="s">
        <v>422</v>
      </c>
      <c r="AO90" s="33"/>
      <c r="AP90" s="33"/>
      <c r="AQ90" s="33"/>
      <c r="AR90" s="29" t="s">
        <v>423</v>
      </c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43" t="s">
        <v>424</v>
      </c>
      <c r="FB90" s="33"/>
      <c r="FC90" s="33"/>
      <c r="FD90" s="33"/>
      <c r="FE90" s="43" t="s">
        <v>425</v>
      </c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</row>
    <row r="91" spans="1:181" ht="15.75" customHeight="1" x14ac:dyDescent="0.25">
      <c r="A91" s="25"/>
      <c r="B91" s="44" t="s">
        <v>426</v>
      </c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 t="s">
        <v>427</v>
      </c>
      <c r="V91" s="33"/>
      <c r="W91" s="33"/>
      <c r="X91" s="33"/>
      <c r="Y91" s="33"/>
      <c r="Z91" s="33"/>
      <c r="AA91" s="33"/>
      <c r="AB91" s="33"/>
      <c r="AC91" s="33" t="s">
        <v>421</v>
      </c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29" t="s">
        <v>428</v>
      </c>
      <c r="AO91" s="33"/>
      <c r="AP91" s="33"/>
      <c r="AQ91" s="33"/>
      <c r="AR91" s="29" t="s">
        <v>429</v>
      </c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  <c r="EC91" s="129"/>
      <c r="ED91" s="129"/>
      <c r="EE91" s="129"/>
      <c r="EF91" s="129"/>
      <c r="EG91" s="129"/>
      <c r="EH91" s="129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43" t="s">
        <v>430</v>
      </c>
      <c r="FB91" s="33"/>
      <c r="FC91" s="33"/>
      <c r="FD91" s="33"/>
      <c r="FE91" s="43" t="s">
        <v>431</v>
      </c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</row>
    <row r="92" spans="1:181" ht="15.75" customHeight="1" x14ac:dyDescent="0.25">
      <c r="A92" s="25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 t="s">
        <v>432</v>
      </c>
      <c r="V92" s="33"/>
      <c r="W92" s="33"/>
      <c r="X92" s="33"/>
      <c r="Y92" s="33"/>
      <c r="Z92" s="33"/>
      <c r="AA92" s="33"/>
      <c r="AB92" s="33"/>
      <c r="AC92" s="33" t="s">
        <v>421</v>
      </c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29" t="s">
        <v>433</v>
      </c>
      <c r="AO92" s="33"/>
      <c r="AP92" s="33"/>
      <c r="AQ92" s="33"/>
      <c r="AR92" s="29" t="s">
        <v>434</v>
      </c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43" t="s">
        <v>435</v>
      </c>
      <c r="FB92" s="33"/>
      <c r="FC92" s="33"/>
      <c r="FD92" s="33"/>
      <c r="FE92" s="43" t="s">
        <v>436</v>
      </c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</row>
    <row r="93" spans="1:181" ht="15.75" customHeight="1" x14ac:dyDescent="0.25">
      <c r="A93" s="25"/>
      <c r="B93" s="25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 t="s">
        <v>437</v>
      </c>
      <c r="V93" s="33"/>
      <c r="W93" s="33"/>
      <c r="X93" s="33"/>
      <c r="Y93" s="33"/>
      <c r="Z93" s="33"/>
      <c r="AA93" s="33"/>
      <c r="AB93" s="33"/>
      <c r="AC93" s="33" t="s">
        <v>362</v>
      </c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29" t="s">
        <v>438</v>
      </c>
      <c r="AO93" s="33"/>
      <c r="AP93" s="33"/>
      <c r="AQ93" s="33"/>
      <c r="AR93" s="29" t="s">
        <v>439</v>
      </c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43" t="s">
        <v>440</v>
      </c>
      <c r="FB93" s="33"/>
      <c r="FC93" s="33"/>
      <c r="FD93" s="33"/>
      <c r="FE93" s="43" t="s">
        <v>441</v>
      </c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</row>
    <row r="94" spans="1:181" ht="15.75" customHeight="1" x14ac:dyDescent="0.25">
      <c r="A94" s="25"/>
      <c r="B94" s="44" t="s">
        <v>442</v>
      </c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 t="s">
        <v>443</v>
      </c>
      <c r="V94" s="33"/>
      <c r="W94" s="33"/>
      <c r="X94" s="33"/>
      <c r="Y94" s="33"/>
      <c r="Z94" s="33"/>
      <c r="AA94" s="33"/>
      <c r="AB94" s="33"/>
      <c r="AC94" s="33" t="s">
        <v>421</v>
      </c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29" t="s">
        <v>444</v>
      </c>
      <c r="AO94" s="33"/>
      <c r="AP94" s="33"/>
      <c r="AQ94" s="33"/>
      <c r="AR94" s="29" t="s">
        <v>445</v>
      </c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43" t="s">
        <v>446</v>
      </c>
      <c r="FB94" s="33"/>
      <c r="FC94" s="33"/>
      <c r="FD94" s="33"/>
      <c r="FE94" s="43" t="s">
        <v>447</v>
      </c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</row>
    <row r="95" spans="1:181" ht="15.75" customHeight="1" x14ac:dyDescent="0.25">
      <c r="A95" s="25"/>
      <c r="B95" s="44" t="s">
        <v>448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 t="s">
        <v>449</v>
      </c>
      <c r="V95" s="33"/>
      <c r="W95" s="33"/>
      <c r="X95" s="33"/>
      <c r="Y95" s="33"/>
      <c r="Z95" s="33"/>
      <c r="AA95" s="33"/>
      <c r="AB95" s="33"/>
      <c r="AC95" s="33" t="s">
        <v>362</v>
      </c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29" t="s">
        <v>450</v>
      </c>
      <c r="AO95" s="33"/>
      <c r="AP95" s="33"/>
      <c r="AQ95" s="33"/>
      <c r="AR95" s="29" t="s">
        <v>451</v>
      </c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  <c r="EC95" s="129"/>
      <c r="ED95" s="129"/>
      <c r="EE95" s="129"/>
      <c r="EF95" s="129"/>
      <c r="EG95" s="129"/>
      <c r="EH95" s="129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43" t="s">
        <v>452</v>
      </c>
      <c r="FB95" s="33"/>
      <c r="FC95" s="33"/>
      <c r="FD95" s="33"/>
      <c r="FE95" s="43" t="s">
        <v>453</v>
      </c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</row>
    <row r="96" spans="1:181" ht="15.75" customHeight="1" x14ac:dyDescent="0.25">
      <c r="A96" s="25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 t="s">
        <v>454</v>
      </c>
      <c r="V96" s="33"/>
      <c r="W96" s="33"/>
      <c r="X96" s="33"/>
      <c r="Y96" s="33"/>
      <c r="Z96" s="33"/>
      <c r="AA96" s="33"/>
      <c r="AB96" s="33"/>
      <c r="AC96" s="33" t="s">
        <v>408</v>
      </c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29" t="s">
        <v>455</v>
      </c>
      <c r="AO96" s="33"/>
      <c r="AP96" s="33"/>
      <c r="AQ96" s="33"/>
      <c r="AR96" s="29" t="s">
        <v>456</v>
      </c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43" t="s">
        <v>457</v>
      </c>
      <c r="FB96" s="33"/>
      <c r="FC96" s="33"/>
      <c r="FD96" s="33"/>
      <c r="FE96" s="43" t="s">
        <v>458</v>
      </c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</row>
    <row r="97" spans="1:181" ht="15.75" customHeight="1" x14ac:dyDescent="0.25">
      <c r="A97" s="25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 t="s">
        <v>459</v>
      </c>
      <c r="V97" s="33"/>
      <c r="W97" s="33"/>
      <c r="X97" s="33"/>
      <c r="Y97" s="33"/>
      <c r="Z97" s="33"/>
      <c r="AA97" s="33"/>
      <c r="AB97" s="33"/>
      <c r="AC97" s="33" t="s">
        <v>375</v>
      </c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29" t="s">
        <v>304</v>
      </c>
      <c r="AO97" s="33"/>
      <c r="AP97" s="33"/>
      <c r="AQ97" s="33"/>
      <c r="AR97" s="29" t="s">
        <v>460</v>
      </c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43" t="s">
        <v>461</v>
      </c>
      <c r="FB97" s="33"/>
      <c r="FC97" s="33"/>
      <c r="FD97" s="33"/>
      <c r="FE97" s="43" t="s">
        <v>462</v>
      </c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</row>
    <row r="98" spans="1:181" ht="15.75" customHeight="1" x14ac:dyDescent="0.25">
      <c r="A98" s="25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 t="s">
        <v>463</v>
      </c>
      <c r="V98" s="33"/>
      <c r="W98" s="33"/>
      <c r="X98" s="33"/>
      <c r="Y98" s="33"/>
      <c r="Z98" s="33"/>
      <c r="AA98" s="33"/>
      <c r="AB98" s="33"/>
      <c r="AC98" s="33" t="s">
        <v>421</v>
      </c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29" t="s">
        <v>464</v>
      </c>
      <c r="AO98" s="33"/>
      <c r="AP98" s="33"/>
      <c r="AQ98" s="33"/>
      <c r="AR98" s="29" t="s">
        <v>465</v>
      </c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43" t="s">
        <v>466</v>
      </c>
      <c r="FB98" s="33"/>
      <c r="FC98" s="33"/>
      <c r="FD98" s="33"/>
      <c r="FE98" s="43" t="s">
        <v>467</v>
      </c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</row>
    <row r="99" spans="1:181" ht="15.75" customHeight="1" x14ac:dyDescent="0.25">
      <c r="A99" s="2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 t="s">
        <v>468</v>
      </c>
      <c r="V99" s="33"/>
      <c r="W99" s="33"/>
      <c r="X99" s="33"/>
      <c r="Y99" s="33"/>
      <c r="Z99" s="33"/>
      <c r="AA99" s="33"/>
      <c r="AB99" s="33"/>
      <c r="AC99" s="33" t="s">
        <v>421</v>
      </c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29" t="s">
        <v>469</v>
      </c>
      <c r="AO99" s="33"/>
      <c r="AP99" s="33"/>
      <c r="AQ99" s="33"/>
      <c r="AR99" s="29" t="s">
        <v>470</v>
      </c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43" t="s">
        <v>471</v>
      </c>
      <c r="FB99" s="33"/>
      <c r="FC99" s="33"/>
      <c r="FD99" s="33"/>
      <c r="FE99" s="43" t="s">
        <v>472</v>
      </c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</row>
    <row r="100" spans="1:181" ht="15.75" customHeight="1" x14ac:dyDescent="0.25">
      <c r="A100" s="2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 t="s">
        <v>473</v>
      </c>
      <c r="V100" s="33"/>
      <c r="W100" s="33"/>
      <c r="X100" s="33"/>
      <c r="Y100" s="33"/>
      <c r="Z100" s="33"/>
      <c r="AA100" s="33"/>
      <c r="AB100" s="33"/>
      <c r="AC100" s="33" t="s">
        <v>362</v>
      </c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29" t="s">
        <v>474</v>
      </c>
      <c r="AO100" s="33"/>
      <c r="AP100" s="33"/>
      <c r="AQ100" s="33"/>
      <c r="AR100" s="29" t="s">
        <v>475</v>
      </c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43" t="s">
        <v>476</v>
      </c>
      <c r="FB100" s="33"/>
      <c r="FC100" s="33"/>
      <c r="FD100" s="33"/>
      <c r="FE100" s="43" t="s">
        <v>477</v>
      </c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</row>
    <row r="101" spans="1:181" ht="15.75" customHeight="1" x14ac:dyDescent="0.25">
      <c r="A101" s="25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 t="s">
        <v>478</v>
      </c>
      <c r="V101" s="33"/>
      <c r="W101" s="33"/>
      <c r="X101" s="33"/>
      <c r="Y101" s="33"/>
      <c r="Z101" s="33"/>
      <c r="AA101" s="33"/>
      <c r="AB101" s="33"/>
      <c r="AC101" s="33" t="s">
        <v>362</v>
      </c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29" t="s">
        <v>308</v>
      </c>
      <c r="AO101" s="33"/>
      <c r="AP101" s="33"/>
      <c r="AQ101" s="33"/>
      <c r="AR101" s="29" t="s">
        <v>479</v>
      </c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43" t="s">
        <v>480</v>
      </c>
      <c r="FB101" s="33"/>
      <c r="FC101" s="33"/>
      <c r="FD101" s="33"/>
      <c r="FE101" s="43" t="s">
        <v>481</v>
      </c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</row>
    <row r="102" spans="1:181" ht="15.75" customHeight="1" x14ac:dyDescent="0.25">
      <c r="A102" s="25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 t="s">
        <v>482</v>
      </c>
      <c r="V102" s="33"/>
      <c r="W102" s="33"/>
      <c r="X102" s="33"/>
      <c r="Y102" s="33"/>
      <c r="Z102" s="33"/>
      <c r="AA102" s="33"/>
      <c r="AB102" s="33"/>
      <c r="AC102" s="33" t="s">
        <v>362</v>
      </c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29" t="s">
        <v>311</v>
      </c>
      <c r="AO102" s="33"/>
      <c r="AP102" s="33"/>
      <c r="AQ102" s="33"/>
      <c r="AR102" s="29" t="s">
        <v>483</v>
      </c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43" t="s">
        <v>484</v>
      </c>
      <c r="FB102" s="33"/>
      <c r="FC102" s="33"/>
      <c r="FD102" s="33"/>
      <c r="FE102" s="43" t="s">
        <v>485</v>
      </c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</row>
    <row r="103" spans="1:181" ht="15.75" customHeight="1" x14ac:dyDescent="0.25">
      <c r="A103" s="25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 t="s">
        <v>486</v>
      </c>
      <c r="V103" s="33"/>
      <c r="W103" s="33"/>
      <c r="X103" s="33"/>
      <c r="Y103" s="33"/>
      <c r="Z103" s="33"/>
      <c r="AA103" s="33"/>
      <c r="AB103" s="33"/>
      <c r="AC103" s="33" t="s">
        <v>375</v>
      </c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29" t="s">
        <v>314</v>
      </c>
      <c r="AO103" s="33"/>
      <c r="AP103" s="33"/>
      <c r="AQ103" s="33"/>
      <c r="AR103" s="29" t="s">
        <v>487</v>
      </c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43" t="s">
        <v>488</v>
      </c>
      <c r="FB103" s="33"/>
      <c r="FC103" s="33"/>
      <c r="FD103" s="33"/>
      <c r="FE103" s="43" t="s">
        <v>489</v>
      </c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</row>
    <row r="104" spans="1:181" ht="15.75" customHeight="1" x14ac:dyDescent="0.25">
      <c r="A104" s="25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 t="s">
        <v>490</v>
      </c>
      <c r="V104" s="33"/>
      <c r="W104" s="33"/>
      <c r="X104" s="33"/>
      <c r="Y104" s="33"/>
      <c r="Z104" s="33"/>
      <c r="AA104" s="33"/>
      <c r="AB104" s="33"/>
      <c r="AC104" s="33" t="s">
        <v>375</v>
      </c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29" t="s">
        <v>317</v>
      </c>
      <c r="AO104" s="33"/>
      <c r="AP104" s="33"/>
      <c r="AQ104" s="33"/>
      <c r="AR104" s="29" t="s">
        <v>491</v>
      </c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43" t="s">
        <v>492</v>
      </c>
      <c r="FB104" s="33"/>
      <c r="FC104" s="33"/>
      <c r="FD104" s="33"/>
      <c r="FE104" s="43" t="s">
        <v>493</v>
      </c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</row>
    <row r="105" spans="1:181" ht="15.75" customHeight="1" x14ac:dyDescent="0.25">
      <c r="A105" s="25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 t="s">
        <v>494</v>
      </c>
      <c r="V105" s="33"/>
      <c r="W105" s="33"/>
      <c r="X105" s="33"/>
      <c r="Y105" s="33"/>
      <c r="Z105" s="33"/>
      <c r="AA105" s="33"/>
      <c r="AB105" s="33"/>
      <c r="AC105" s="33" t="s">
        <v>408</v>
      </c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29" t="s">
        <v>320</v>
      </c>
      <c r="AO105" s="33"/>
      <c r="AP105" s="33"/>
      <c r="AQ105" s="33"/>
      <c r="AR105" s="29" t="s">
        <v>495</v>
      </c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43" t="s">
        <v>496</v>
      </c>
      <c r="FB105" s="33"/>
      <c r="FC105" s="33"/>
      <c r="FD105" s="33"/>
      <c r="FE105" s="43" t="s">
        <v>497</v>
      </c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</row>
    <row r="106" spans="1:181" ht="15.75" customHeight="1" x14ac:dyDescent="0.25">
      <c r="A106" s="25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 t="s">
        <v>498</v>
      </c>
      <c r="V106" s="33"/>
      <c r="W106" s="33"/>
      <c r="X106" s="33"/>
      <c r="Y106" s="33"/>
      <c r="Z106" s="33"/>
      <c r="AA106" s="33"/>
      <c r="AB106" s="33"/>
      <c r="AC106" s="33" t="s">
        <v>362</v>
      </c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29" t="s">
        <v>499</v>
      </c>
      <c r="AO106" s="33"/>
      <c r="AP106" s="33"/>
      <c r="AQ106" s="33"/>
      <c r="AR106" s="29" t="s">
        <v>500</v>
      </c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43" t="s">
        <v>501</v>
      </c>
      <c r="FB106" s="33"/>
      <c r="FC106" s="33"/>
      <c r="FD106" s="33"/>
      <c r="FE106" s="43" t="s">
        <v>502</v>
      </c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</row>
    <row r="107" spans="1:181" ht="15.75" customHeight="1" x14ac:dyDescent="0.25">
      <c r="A107" s="25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 t="s">
        <v>503</v>
      </c>
      <c r="V107" s="33"/>
      <c r="W107" s="33"/>
      <c r="X107" s="33"/>
      <c r="Y107" s="33"/>
      <c r="Z107" s="33"/>
      <c r="AA107" s="33"/>
      <c r="AB107" s="33"/>
      <c r="AC107" s="33" t="s">
        <v>421</v>
      </c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29" t="s">
        <v>504</v>
      </c>
      <c r="AO107" s="33"/>
      <c r="AP107" s="33"/>
      <c r="AQ107" s="33"/>
      <c r="AR107" s="29" t="s">
        <v>505</v>
      </c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43" t="s">
        <v>506</v>
      </c>
      <c r="FB107" s="33"/>
      <c r="FC107" s="33"/>
      <c r="FD107" s="33"/>
      <c r="FE107" s="43" t="s">
        <v>507</v>
      </c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</row>
    <row r="108" spans="1:181" ht="15.75" customHeight="1" x14ac:dyDescent="0.25">
      <c r="A108" s="25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 t="s">
        <v>508</v>
      </c>
      <c r="V108" s="33"/>
      <c r="W108" s="33"/>
      <c r="X108" s="33"/>
      <c r="Y108" s="33"/>
      <c r="Z108" s="33"/>
      <c r="AA108" s="33"/>
      <c r="AB108" s="33"/>
      <c r="AC108" s="33" t="s">
        <v>421</v>
      </c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29" t="s">
        <v>509</v>
      </c>
      <c r="AO108" s="33"/>
      <c r="AP108" s="33"/>
      <c r="AQ108" s="33"/>
      <c r="AR108" s="29" t="s">
        <v>510</v>
      </c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43" t="s">
        <v>511</v>
      </c>
      <c r="FB108" s="33"/>
      <c r="FC108" s="33"/>
      <c r="FD108" s="33"/>
      <c r="FE108" s="43" t="s">
        <v>512</v>
      </c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</row>
    <row r="109" spans="1:181" ht="15.75" customHeight="1" x14ac:dyDescent="0.25">
      <c r="A109" s="25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 t="s">
        <v>513</v>
      </c>
      <c r="V109" s="33"/>
      <c r="W109" s="33"/>
      <c r="X109" s="33"/>
      <c r="Y109" s="33"/>
      <c r="Z109" s="33"/>
      <c r="AA109" s="33"/>
      <c r="AB109" s="33"/>
      <c r="AC109" s="33" t="s">
        <v>408</v>
      </c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29" t="s">
        <v>328</v>
      </c>
      <c r="AO109" s="33"/>
      <c r="AP109" s="33"/>
      <c r="AQ109" s="33"/>
      <c r="AR109" s="29" t="s">
        <v>514</v>
      </c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43" t="s">
        <v>515</v>
      </c>
      <c r="FB109" s="33"/>
      <c r="FC109" s="33"/>
      <c r="FD109" s="33"/>
      <c r="FE109" s="43" t="s">
        <v>516</v>
      </c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</row>
    <row r="110" spans="1:181" ht="15.75" customHeight="1" x14ac:dyDescent="0.25">
      <c r="A110" s="25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 t="s">
        <v>517</v>
      </c>
      <c r="V110" s="33"/>
      <c r="W110" s="33"/>
      <c r="X110" s="33"/>
      <c r="Y110" s="33"/>
      <c r="Z110" s="33"/>
      <c r="AA110" s="33"/>
      <c r="AB110" s="33"/>
      <c r="AC110" s="33" t="s">
        <v>362</v>
      </c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29" t="s">
        <v>332</v>
      </c>
      <c r="AO110" s="33"/>
      <c r="AP110" s="33"/>
      <c r="AQ110" s="33"/>
      <c r="AR110" s="29" t="s">
        <v>518</v>
      </c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43" t="s">
        <v>519</v>
      </c>
      <c r="FB110" s="33"/>
      <c r="FC110" s="33"/>
      <c r="FD110" s="33"/>
      <c r="FE110" s="43" t="s">
        <v>520</v>
      </c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</row>
    <row r="111" spans="1:181" ht="15.75" customHeight="1" x14ac:dyDescent="0.25">
      <c r="A111" s="25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 t="s">
        <v>521</v>
      </c>
      <c r="V111" s="33"/>
      <c r="W111" s="33"/>
      <c r="X111" s="33"/>
      <c r="Y111" s="33"/>
      <c r="Z111" s="33"/>
      <c r="AA111" s="33"/>
      <c r="AB111" s="33"/>
      <c r="AC111" s="33" t="s">
        <v>375</v>
      </c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29" t="s">
        <v>522</v>
      </c>
      <c r="AO111" s="33"/>
      <c r="AP111" s="33"/>
      <c r="AQ111" s="33"/>
      <c r="AR111" s="29" t="s">
        <v>523</v>
      </c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43" t="s">
        <v>524</v>
      </c>
      <c r="FB111" s="33"/>
      <c r="FC111" s="33"/>
      <c r="FD111" s="33"/>
      <c r="FE111" s="43" t="s">
        <v>525</v>
      </c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</row>
    <row r="112" spans="1:181" ht="15.75" customHeight="1" x14ac:dyDescent="0.25">
      <c r="A112" s="25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 t="s">
        <v>526</v>
      </c>
      <c r="V112" s="33"/>
      <c r="W112" s="33"/>
      <c r="X112" s="33"/>
      <c r="Y112" s="33"/>
      <c r="Z112" s="33"/>
      <c r="AA112" s="33"/>
      <c r="AB112" s="33"/>
      <c r="AC112" s="33" t="s">
        <v>362</v>
      </c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29" t="s">
        <v>336</v>
      </c>
      <c r="AO112" s="33"/>
      <c r="AP112" s="33"/>
      <c r="AQ112" s="33"/>
      <c r="AR112" s="29" t="s">
        <v>527</v>
      </c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43" t="s">
        <v>528</v>
      </c>
      <c r="FB112" s="33"/>
      <c r="FC112" s="33"/>
      <c r="FD112" s="33"/>
      <c r="FE112" s="43" t="s">
        <v>529</v>
      </c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</row>
    <row r="113" spans="1:181" ht="15.75" customHeight="1" x14ac:dyDescent="0.25">
      <c r="A113" s="25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 t="s">
        <v>530</v>
      </c>
      <c r="V113" s="33"/>
      <c r="W113" s="33"/>
      <c r="X113" s="33"/>
      <c r="Y113" s="33"/>
      <c r="Z113" s="33"/>
      <c r="AA113" s="33"/>
      <c r="AB113" s="33"/>
      <c r="AC113" s="33" t="s">
        <v>531</v>
      </c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29" t="s">
        <v>532</v>
      </c>
      <c r="AO113" s="33"/>
      <c r="AP113" s="33"/>
      <c r="AQ113" s="33"/>
      <c r="AR113" s="29" t="s">
        <v>533</v>
      </c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43" t="s">
        <v>534</v>
      </c>
      <c r="FB113" s="33"/>
      <c r="FC113" s="33"/>
      <c r="FD113" s="33"/>
      <c r="FE113" s="43" t="s">
        <v>535</v>
      </c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</row>
    <row r="114" spans="1:181" ht="15.75" customHeight="1" x14ac:dyDescent="0.25">
      <c r="A114" s="25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 t="s">
        <v>536</v>
      </c>
      <c r="V114" s="33"/>
      <c r="W114" s="33"/>
      <c r="X114" s="33"/>
      <c r="Y114" s="33"/>
      <c r="Z114" s="33"/>
      <c r="AA114" s="33"/>
      <c r="AB114" s="33"/>
      <c r="AC114" s="33" t="s">
        <v>362</v>
      </c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29" t="s">
        <v>537</v>
      </c>
      <c r="AO114" s="33"/>
      <c r="AP114" s="33"/>
      <c r="AQ114" s="33"/>
      <c r="AR114" s="29" t="s">
        <v>538</v>
      </c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43" t="s">
        <v>539</v>
      </c>
      <c r="FB114" s="33"/>
      <c r="FC114" s="33"/>
      <c r="FD114" s="33"/>
      <c r="FE114" s="43" t="s">
        <v>540</v>
      </c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</row>
    <row r="115" spans="1:181" ht="15.75" customHeight="1" x14ac:dyDescent="0.25">
      <c r="A115" s="25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 t="s">
        <v>541</v>
      </c>
      <c r="V115" s="33"/>
      <c r="W115" s="33"/>
      <c r="X115" s="33"/>
      <c r="Y115" s="33"/>
      <c r="Z115" s="33"/>
      <c r="AA115" s="33"/>
      <c r="AB115" s="33"/>
      <c r="AC115" s="33" t="s">
        <v>408</v>
      </c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29" t="s">
        <v>341</v>
      </c>
      <c r="AO115" s="33"/>
      <c r="AP115" s="33"/>
      <c r="AQ115" s="33"/>
      <c r="AR115" s="29" t="s">
        <v>542</v>
      </c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43" t="s">
        <v>543</v>
      </c>
      <c r="FB115" s="33"/>
      <c r="FC115" s="33"/>
      <c r="FD115" s="33"/>
      <c r="FE115" s="43" t="s">
        <v>544</v>
      </c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</row>
    <row r="116" spans="1:181" ht="15.75" customHeight="1" x14ac:dyDescent="0.25">
      <c r="A116" s="25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 t="s">
        <v>545</v>
      </c>
      <c r="V116" s="33"/>
      <c r="W116" s="33"/>
      <c r="X116" s="33"/>
      <c r="Y116" s="33"/>
      <c r="Z116" s="33"/>
      <c r="AA116" s="33"/>
      <c r="AB116" s="33"/>
      <c r="AC116" s="33" t="s">
        <v>346</v>
      </c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29" t="s">
        <v>349</v>
      </c>
      <c r="AO116" s="33"/>
      <c r="AP116" s="33"/>
      <c r="AQ116" s="33"/>
      <c r="AR116" s="29" t="s">
        <v>546</v>
      </c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43" t="s">
        <v>547</v>
      </c>
      <c r="FB116" s="33"/>
      <c r="FC116" s="33"/>
      <c r="FD116" s="33"/>
      <c r="FE116" s="43" t="s">
        <v>548</v>
      </c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</row>
    <row r="117" spans="1:181" ht="15.75" customHeight="1" x14ac:dyDescent="0.25">
      <c r="A117" s="25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 t="s">
        <v>549</v>
      </c>
      <c r="V117" s="33"/>
      <c r="W117" s="33"/>
      <c r="X117" s="33"/>
      <c r="Y117" s="33"/>
      <c r="Z117" s="33"/>
      <c r="AA117" s="33"/>
      <c r="AB117" s="33"/>
      <c r="AC117" s="33" t="s">
        <v>421</v>
      </c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29" t="s">
        <v>357</v>
      </c>
      <c r="AO117" s="33"/>
      <c r="AP117" s="33"/>
      <c r="AQ117" s="33"/>
      <c r="AR117" s="29" t="s">
        <v>550</v>
      </c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43" t="s">
        <v>551</v>
      </c>
      <c r="FB117" s="33"/>
      <c r="FC117" s="33"/>
      <c r="FD117" s="33"/>
      <c r="FE117" s="43" t="s">
        <v>552</v>
      </c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</row>
    <row r="118" spans="1:181" ht="15.75" customHeight="1" x14ac:dyDescent="0.25">
      <c r="A118" s="25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 t="s">
        <v>553</v>
      </c>
      <c r="V118" s="33"/>
      <c r="W118" s="33"/>
      <c r="X118" s="33"/>
      <c r="Y118" s="33"/>
      <c r="Z118" s="33"/>
      <c r="AA118" s="33"/>
      <c r="AB118" s="33"/>
      <c r="AC118" s="33" t="s">
        <v>362</v>
      </c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29" t="s">
        <v>365</v>
      </c>
      <c r="AO118" s="33"/>
      <c r="AP118" s="33"/>
      <c r="AQ118" s="33"/>
      <c r="AR118" s="29" t="s">
        <v>554</v>
      </c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43" t="s">
        <v>555</v>
      </c>
      <c r="FB118" s="33"/>
      <c r="FC118" s="33"/>
      <c r="FD118" s="33"/>
      <c r="FE118" s="43" t="s">
        <v>556</v>
      </c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</row>
    <row r="119" spans="1:181" ht="15.75" customHeight="1" x14ac:dyDescent="0.25">
      <c r="A119" s="25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 t="s">
        <v>557</v>
      </c>
      <c r="V119" s="33"/>
      <c r="W119" s="33"/>
      <c r="X119" s="33"/>
      <c r="Y119" s="33"/>
      <c r="Z119" s="33"/>
      <c r="AA119" s="33"/>
      <c r="AB119" s="33"/>
      <c r="AC119" s="33" t="s">
        <v>346</v>
      </c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29" t="s">
        <v>558</v>
      </c>
      <c r="AO119" s="33"/>
      <c r="AP119" s="33"/>
      <c r="AQ119" s="33"/>
      <c r="AR119" s="29" t="s">
        <v>559</v>
      </c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43" t="s">
        <v>560</v>
      </c>
      <c r="FB119" s="33"/>
      <c r="FC119" s="33"/>
      <c r="FD119" s="33"/>
      <c r="FE119" s="43" t="s">
        <v>561</v>
      </c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</row>
    <row r="120" spans="1:181" ht="15.75" customHeight="1" x14ac:dyDescent="0.25">
      <c r="A120" s="25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 t="s">
        <v>562</v>
      </c>
      <c r="V120" s="33"/>
      <c r="W120" s="33"/>
      <c r="X120" s="33"/>
      <c r="Y120" s="33"/>
      <c r="Z120" s="33"/>
      <c r="AA120" s="33"/>
      <c r="AB120" s="33"/>
      <c r="AC120" s="33" t="s">
        <v>346</v>
      </c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29" t="s">
        <v>378</v>
      </c>
      <c r="AO120" s="33"/>
      <c r="AP120" s="33"/>
      <c r="AQ120" s="33"/>
      <c r="AR120" s="29" t="s">
        <v>563</v>
      </c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43" t="s">
        <v>564</v>
      </c>
      <c r="FB120" s="33"/>
      <c r="FC120" s="33"/>
      <c r="FD120" s="33"/>
      <c r="FE120" s="43" t="s">
        <v>565</v>
      </c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</row>
    <row r="121" spans="1:181" ht="15.75" customHeight="1" x14ac:dyDescent="0.25">
      <c r="A121" s="25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 t="s">
        <v>566</v>
      </c>
      <c r="V121" s="33"/>
      <c r="W121" s="33"/>
      <c r="X121" s="33"/>
      <c r="Y121" s="33"/>
      <c r="Z121" s="33"/>
      <c r="AA121" s="33"/>
      <c r="AB121" s="33"/>
      <c r="AC121" s="33" t="s">
        <v>354</v>
      </c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29" t="s">
        <v>567</v>
      </c>
      <c r="AO121" s="33"/>
      <c r="AP121" s="33"/>
      <c r="AQ121" s="33"/>
      <c r="AR121" s="29" t="s">
        <v>568</v>
      </c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43" t="s">
        <v>569</v>
      </c>
      <c r="FB121" s="33"/>
      <c r="FC121" s="33"/>
      <c r="FD121" s="33"/>
      <c r="FE121" s="43" t="s">
        <v>570</v>
      </c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</row>
    <row r="122" spans="1:181" ht="15.75" customHeight="1" x14ac:dyDescent="0.25">
      <c r="A122" s="25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 t="s">
        <v>571</v>
      </c>
      <c r="V122" s="33"/>
      <c r="W122" s="33"/>
      <c r="X122" s="33"/>
      <c r="Y122" s="33"/>
      <c r="Z122" s="33"/>
      <c r="AA122" s="33"/>
      <c r="AB122" s="33"/>
      <c r="AC122" s="33" t="s">
        <v>346</v>
      </c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29" t="s">
        <v>384</v>
      </c>
      <c r="AO122" s="33"/>
      <c r="AP122" s="33"/>
      <c r="AQ122" s="33"/>
      <c r="AR122" s="29" t="s">
        <v>572</v>
      </c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43" t="s">
        <v>573</v>
      </c>
      <c r="FB122" s="33"/>
      <c r="FC122" s="33"/>
      <c r="FD122" s="33"/>
      <c r="FE122" s="43" t="s">
        <v>574</v>
      </c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</row>
    <row r="123" spans="1:181" ht="15.75" customHeight="1" x14ac:dyDescent="0.25">
      <c r="A123" s="25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 t="s">
        <v>575</v>
      </c>
      <c r="V123" s="33"/>
      <c r="W123" s="33"/>
      <c r="X123" s="33"/>
      <c r="Y123" s="33"/>
      <c r="Z123" s="33"/>
      <c r="AA123" s="33"/>
      <c r="AB123" s="33"/>
      <c r="AC123" s="33" t="s">
        <v>421</v>
      </c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29" t="s">
        <v>391</v>
      </c>
      <c r="AO123" s="33"/>
      <c r="AP123" s="33"/>
      <c r="AQ123" s="33"/>
      <c r="AR123" s="29" t="s">
        <v>576</v>
      </c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43" t="s">
        <v>577</v>
      </c>
      <c r="FB123" s="33"/>
      <c r="FC123" s="33"/>
      <c r="FD123" s="33"/>
      <c r="FE123" s="43" t="s">
        <v>578</v>
      </c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</row>
    <row r="124" spans="1:181" ht="15.75" customHeight="1" x14ac:dyDescent="0.25">
      <c r="A124" s="25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 t="s">
        <v>579</v>
      </c>
      <c r="V124" s="33"/>
      <c r="W124" s="33"/>
      <c r="X124" s="33"/>
      <c r="Y124" s="33"/>
      <c r="Z124" s="33"/>
      <c r="AA124" s="33"/>
      <c r="AB124" s="33"/>
      <c r="AC124" s="33" t="s">
        <v>354</v>
      </c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29" t="s">
        <v>398</v>
      </c>
      <c r="AO124" s="33"/>
      <c r="AP124" s="33"/>
      <c r="AQ124" s="33"/>
      <c r="AR124" s="29" t="s">
        <v>580</v>
      </c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43" t="s">
        <v>581</v>
      </c>
      <c r="FB124" s="33"/>
      <c r="FC124" s="33"/>
      <c r="FD124" s="33"/>
      <c r="FE124" s="43" t="s">
        <v>582</v>
      </c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</row>
    <row r="125" spans="1:181" ht="15.75" customHeight="1" x14ac:dyDescent="0.25">
      <c r="A125" s="25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 t="s">
        <v>583</v>
      </c>
      <c r="V125" s="33"/>
      <c r="W125" s="33"/>
      <c r="X125" s="33"/>
      <c r="Y125" s="33"/>
      <c r="Z125" s="33"/>
      <c r="AA125" s="33"/>
      <c r="AB125" s="33"/>
      <c r="AC125" s="33" t="s">
        <v>421</v>
      </c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29" t="s">
        <v>584</v>
      </c>
      <c r="AO125" s="33"/>
      <c r="AP125" s="33"/>
      <c r="AQ125" s="33"/>
      <c r="AR125" s="29" t="s">
        <v>585</v>
      </c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43" t="s">
        <v>586</v>
      </c>
      <c r="FB125" s="33"/>
      <c r="FC125" s="33"/>
      <c r="FD125" s="33"/>
      <c r="FE125" s="43" t="s">
        <v>587</v>
      </c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</row>
    <row r="126" spans="1:181" ht="15.75" customHeight="1" x14ac:dyDescent="0.25">
      <c r="A126" s="25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 t="s">
        <v>588</v>
      </c>
      <c r="V126" s="33"/>
      <c r="W126" s="33"/>
      <c r="X126" s="33"/>
      <c r="Y126" s="33"/>
      <c r="Z126" s="33"/>
      <c r="AA126" s="33"/>
      <c r="AB126" s="33"/>
      <c r="AC126" s="33" t="s">
        <v>362</v>
      </c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29" t="s">
        <v>589</v>
      </c>
      <c r="AO126" s="33"/>
      <c r="AP126" s="33"/>
      <c r="AQ126" s="33"/>
      <c r="AR126" s="29" t="s">
        <v>590</v>
      </c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43" t="s">
        <v>591</v>
      </c>
      <c r="FB126" s="33"/>
      <c r="FC126" s="33"/>
      <c r="FD126" s="33"/>
      <c r="FE126" s="43" t="s">
        <v>592</v>
      </c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</row>
    <row r="127" spans="1:181" ht="15.75" customHeight="1" x14ac:dyDescent="0.25">
      <c r="A127" s="25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 t="s">
        <v>593</v>
      </c>
      <c r="V127" s="33"/>
      <c r="W127" s="33"/>
      <c r="X127" s="33"/>
      <c r="Y127" s="33"/>
      <c r="Z127" s="33"/>
      <c r="AA127" s="33"/>
      <c r="AB127" s="33"/>
      <c r="AC127" s="33" t="s">
        <v>408</v>
      </c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29" t="s">
        <v>404</v>
      </c>
      <c r="AO127" s="33"/>
      <c r="AP127" s="33"/>
      <c r="AQ127" s="33"/>
      <c r="AR127" s="29" t="s">
        <v>594</v>
      </c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43" t="s">
        <v>595</v>
      </c>
      <c r="FB127" s="33"/>
      <c r="FC127" s="33"/>
      <c r="FD127" s="33"/>
      <c r="FE127" s="43" t="s">
        <v>596</v>
      </c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</row>
    <row r="128" spans="1:181" ht="15.75" customHeight="1" x14ac:dyDescent="0.25">
      <c r="A128" s="25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 t="s">
        <v>597</v>
      </c>
      <c r="V128" s="33"/>
      <c r="W128" s="33"/>
      <c r="X128" s="33"/>
      <c r="Y128" s="33"/>
      <c r="Z128" s="33"/>
      <c r="AA128" s="33"/>
      <c r="AB128" s="33"/>
      <c r="AC128" s="33" t="s">
        <v>598</v>
      </c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29" t="s">
        <v>411</v>
      </c>
      <c r="AO128" s="33"/>
      <c r="AP128" s="33"/>
      <c r="AQ128" s="33"/>
      <c r="AR128" s="29" t="s">
        <v>599</v>
      </c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43" t="s">
        <v>600</v>
      </c>
      <c r="FB128" s="33"/>
      <c r="FC128" s="33"/>
      <c r="FD128" s="33"/>
      <c r="FE128" s="43" t="s">
        <v>601</v>
      </c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</row>
    <row r="129" spans="1:181" ht="15.75" customHeight="1" x14ac:dyDescent="0.25">
      <c r="A129" s="25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 t="s">
        <v>602</v>
      </c>
      <c r="V129" s="33"/>
      <c r="W129" s="33"/>
      <c r="X129" s="33"/>
      <c r="Y129" s="33"/>
      <c r="Z129" s="33"/>
      <c r="AA129" s="33"/>
      <c r="AB129" s="33"/>
      <c r="AC129" s="33" t="s">
        <v>362</v>
      </c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29" t="s">
        <v>417</v>
      </c>
      <c r="AO129" s="33"/>
      <c r="AP129" s="33"/>
      <c r="AQ129" s="33"/>
      <c r="AR129" s="29" t="s">
        <v>603</v>
      </c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43" t="s">
        <v>604</v>
      </c>
      <c r="FB129" s="33"/>
      <c r="FC129" s="33"/>
      <c r="FD129" s="33"/>
      <c r="FE129" s="43" t="s">
        <v>605</v>
      </c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</row>
    <row r="130" spans="1:181" ht="15.75" customHeight="1" x14ac:dyDescent="0.25">
      <c r="A130" s="25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 t="s">
        <v>606</v>
      </c>
      <c r="V130" s="33"/>
      <c r="W130" s="33"/>
      <c r="X130" s="33"/>
      <c r="Y130" s="33"/>
      <c r="Z130" s="33"/>
      <c r="AA130" s="33"/>
      <c r="AB130" s="33"/>
      <c r="AC130" s="33" t="s">
        <v>375</v>
      </c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29" t="s">
        <v>424</v>
      </c>
      <c r="AO130" s="33"/>
      <c r="AP130" s="33"/>
      <c r="AQ130" s="33"/>
      <c r="AR130" s="29" t="s">
        <v>607</v>
      </c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43" t="s">
        <v>608</v>
      </c>
      <c r="FB130" s="33"/>
      <c r="FC130" s="33"/>
      <c r="FD130" s="33"/>
      <c r="FE130" s="43" t="s">
        <v>609</v>
      </c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</row>
    <row r="131" spans="1:181" ht="15.75" customHeight="1" x14ac:dyDescent="0.25">
      <c r="A131" s="25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 t="s">
        <v>610</v>
      </c>
      <c r="V131" s="33"/>
      <c r="W131" s="33"/>
      <c r="X131" s="33"/>
      <c r="Y131" s="33"/>
      <c r="Z131" s="33"/>
      <c r="AA131" s="33"/>
      <c r="AB131" s="33"/>
      <c r="AC131" s="33" t="s">
        <v>531</v>
      </c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29" t="s">
        <v>430</v>
      </c>
      <c r="AO131" s="33"/>
      <c r="AP131" s="33"/>
      <c r="AQ131" s="33"/>
      <c r="AR131" s="29" t="s">
        <v>611</v>
      </c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43" t="s">
        <v>612</v>
      </c>
      <c r="FB131" s="33"/>
      <c r="FC131" s="33"/>
      <c r="FD131" s="33"/>
      <c r="FE131" s="43" t="s">
        <v>613</v>
      </c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</row>
    <row r="132" spans="1:181" ht="15.75" customHeight="1" x14ac:dyDescent="0.25">
      <c r="A132" s="25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 t="s">
        <v>614</v>
      </c>
      <c r="V132" s="33"/>
      <c r="W132" s="33"/>
      <c r="X132" s="33"/>
      <c r="Y132" s="33"/>
      <c r="Z132" s="33"/>
      <c r="AA132" s="33"/>
      <c r="AB132" s="33"/>
      <c r="AC132" s="33" t="s">
        <v>421</v>
      </c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29" t="s">
        <v>435</v>
      </c>
      <c r="AO132" s="33"/>
      <c r="AP132" s="33"/>
      <c r="AQ132" s="33"/>
      <c r="AR132" s="29" t="s">
        <v>615</v>
      </c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43" t="s">
        <v>616</v>
      </c>
      <c r="FB132" s="33"/>
      <c r="FC132" s="33"/>
      <c r="FD132" s="33"/>
      <c r="FE132" s="43" t="s">
        <v>617</v>
      </c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</row>
    <row r="133" spans="1:181" ht="15.75" customHeight="1" x14ac:dyDescent="0.25">
      <c r="A133" s="25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 t="s">
        <v>618</v>
      </c>
      <c r="V133" s="33"/>
      <c r="W133" s="33"/>
      <c r="X133" s="33"/>
      <c r="Y133" s="33"/>
      <c r="Z133" s="33"/>
      <c r="AA133" s="33"/>
      <c r="AB133" s="33"/>
      <c r="AC133" s="33" t="s">
        <v>531</v>
      </c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29" t="s">
        <v>440</v>
      </c>
      <c r="AO133" s="33"/>
      <c r="AP133" s="33"/>
      <c r="AQ133" s="33"/>
      <c r="AR133" s="29" t="s">
        <v>619</v>
      </c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43" t="s">
        <v>620</v>
      </c>
      <c r="FB133" s="33"/>
      <c r="FC133" s="33"/>
      <c r="FD133" s="33"/>
      <c r="FE133" s="43" t="s">
        <v>621</v>
      </c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</row>
    <row r="134" spans="1:181" ht="15.75" customHeight="1" x14ac:dyDescent="0.25">
      <c r="A134" s="25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 t="s">
        <v>622</v>
      </c>
      <c r="V134" s="33"/>
      <c r="W134" s="33"/>
      <c r="X134" s="33"/>
      <c r="Y134" s="33"/>
      <c r="Z134" s="33"/>
      <c r="AA134" s="33"/>
      <c r="AB134" s="33"/>
      <c r="AC134" s="33" t="s">
        <v>354</v>
      </c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29" t="s">
        <v>446</v>
      </c>
      <c r="AO134" s="33"/>
      <c r="AP134" s="33"/>
      <c r="AQ134" s="33"/>
      <c r="AR134" s="29" t="s">
        <v>623</v>
      </c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131" t="s">
        <v>624</v>
      </c>
      <c r="FB134" s="33"/>
      <c r="FC134" s="33"/>
      <c r="FD134" s="33"/>
      <c r="FE134" s="131" t="s">
        <v>625</v>
      </c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</row>
    <row r="135" spans="1:181" ht="15.75" customHeight="1" x14ac:dyDescent="0.25">
      <c r="A135" s="25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 t="s">
        <v>626</v>
      </c>
      <c r="V135" s="33"/>
      <c r="W135" s="33"/>
      <c r="X135" s="33"/>
      <c r="Y135" s="33"/>
      <c r="Z135" s="33"/>
      <c r="AA135" s="33"/>
      <c r="AB135" s="33"/>
      <c r="AC135" s="33" t="s">
        <v>408</v>
      </c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29" t="s">
        <v>452</v>
      </c>
      <c r="AO135" s="33"/>
      <c r="AP135" s="33"/>
      <c r="AQ135" s="33"/>
      <c r="AR135" s="29" t="s">
        <v>627</v>
      </c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131" t="s">
        <v>628</v>
      </c>
      <c r="FB135" s="33"/>
      <c r="FC135" s="33"/>
      <c r="FD135" s="33"/>
      <c r="FE135" s="131" t="s">
        <v>629</v>
      </c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</row>
    <row r="136" spans="1:181" ht="15.75" customHeight="1" x14ac:dyDescent="0.25">
      <c r="A136" s="25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 t="s">
        <v>630</v>
      </c>
      <c r="V136" s="33"/>
      <c r="W136" s="33"/>
      <c r="X136" s="33"/>
      <c r="Y136" s="33"/>
      <c r="Z136" s="33"/>
      <c r="AA136" s="33"/>
      <c r="AB136" s="33"/>
      <c r="AC136" s="33" t="s">
        <v>421</v>
      </c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29" t="s">
        <v>457</v>
      </c>
      <c r="AO136" s="33"/>
      <c r="AP136" s="33"/>
      <c r="AQ136" s="33"/>
      <c r="AR136" s="29" t="s">
        <v>631</v>
      </c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131" t="s">
        <v>632</v>
      </c>
      <c r="FB136" s="33"/>
      <c r="FC136" s="33"/>
      <c r="FD136" s="33"/>
      <c r="FE136" s="131" t="s">
        <v>633</v>
      </c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</row>
    <row r="137" spans="1:181" ht="15.75" customHeight="1" x14ac:dyDescent="0.25">
      <c r="A137" s="25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 t="s">
        <v>634</v>
      </c>
      <c r="V137" s="33"/>
      <c r="W137" s="33"/>
      <c r="X137" s="33"/>
      <c r="Y137" s="33"/>
      <c r="Z137" s="33"/>
      <c r="AA137" s="33"/>
      <c r="AB137" s="33"/>
      <c r="AC137" s="33" t="s">
        <v>375</v>
      </c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29" t="s">
        <v>461</v>
      </c>
      <c r="AO137" s="33"/>
      <c r="AP137" s="33"/>
      <c r="AQ137" s="33"/>
      <c r="AR137" s="29" t="s">
        <v>635</v>
      </c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131" t="s">
        <v>636</v>
      </c>
      <c r="FB137" s="33"/>
      <c r="FC137" s="33"/>
      <c r="FD137" s="33"/>
      <c r="FE137" s="131" t="s">
        <v>637</v>
      </c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</row>
    <row r="138" spans="1:181" ht="15.75" customHeight="1" x14ac:dyDescent="0.25">
      <c r="A138" s="25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 t="s">
        <v>638</v>
      </c>
      <c r="V138" s="33"/>
      <c r="W138" s="33"/>
      <c r="X138" s="33"/>
      <c r="Y138" s="33"/>
      <c r="Z138" s="33"/>
      <c r="AA138" s="33"/>
      <c r="AB138" s="33"/>
      <c r="AC138" s="33" t="s">
        <v>362</v>
      </c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29" t="s">
        <v>639</v>
      </c>
      <c r="AO138" s="33"/>
      <c r="AP138" s="33"/>
      <c r="AQ138" s="33"/>
      <c r="AR138" s="29" t="s">
        <v>640</v>
      </c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131" t="s">
        <v>641</v>
      </c>
      <c r="FB138" s="33"/>
      <c r="FC138" s="33"/>
      <c r="FD138" s="33"/>
      <c r="FE138" s="131" t="s">
        <v>642</v>
      </c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</row>
    <row r="139" spans="1:181" ht="15.75" customHeight="1" x14ac:dyDescent="0.25">
      <c r="A139" s="25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 t="s">
        <v>643</v>
      </c>
      <c r="V139" s="33"/>
      <c r="W139" s="33"/>
      <c r="X139" s="33"/>
      <c r="Y139" s="33"/>
      <c r="Z139" s="33"/>
      <c r="AA139" s="33"/>
      <c r="AB139" s="33"/>
      <c r="AC139" s="33" t="s">
        <v>362</v>
      </c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29" t="s">
        <v>644</v>
      </c>
      <c r="AO139" s="33"/>
      <c r="AP139" s="33"/>
      <c r="AQ139" s="33"/>
      <c r="AR139" s="29" t="s">
        <v>645</v>
      </c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131" t="s">
        <v>646</v>
      </c>
      <c r="FB139" s="33"/>
      <c r="FC139" s="33"/>
      <c r="FD139" s="33"/>
      <c r="FE139" s="131" t="s">
        <v>647</v>
      </c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</row>
    <row r="140" spans="1:181" ht="15.75" customHeight="1" x14ac:dyDescent="0.25">
      <c r="A140" s="25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 t="s">
        <v>648</v>
      </c>
      <c r="V140" s="33"/>
      <c r="W140" s="33"/>
      <c r="X140" s="33"/>
      <c r="Y140" s="33"/>
      <c r="Z140" s="33"/>
      <c r="AA140" s="33"/>
      <c r="AB140" s="33"/>
      <c r="AC140" s="33" t="s">
        <v>362</v>
      </c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29" t="s">
        <v>466</v>
      </c>
      <c r="AO140" s="33"/>
      <c r="AP140" s="33"/>
      <c r="AQ140" s="33"/>
      <c r="AR140" s="29" t="s">
        <v>649</v>
      </c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131" t="s">
        <v>650</v>
      </c>
      <c r="FB140" s="33"/>
      <c r="FC140" s="33"/>
      <c r="FD140" s="33"/>
      <c r="FE140" s="131" t="s">
        <v>651</v>
      </c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</row>
    <row r="141" spans="1:181" ht="15.75" customHeight="1" x14ac:dyDescent="0.25">
      <c r="A141" s="25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 t="s">
        <v>652</v>
      </c>
      <c r="V141" s="33"/>
      <c r="W141" s="33"/>
      <c r="X141" s="33"/>
      <c r="Y141" s="33"/>
      <c r="Z141" s="33"/>
      <c r="AA141" s="33"/>
      <c r="AB141" s="33"/>
      <c r="AC141" s="33" t="s">
        <v>362</v>
      </c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29" t="s">
        <v>653</v>
      </c>
      <c r="AO141" s="33"/>
      <c r="AP141" s="33"/>
      <c r="AQ141" s="33"/>
      <c r="AR141" s="29" t="s">
        <v>654</v>
      </c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131" t="s">
        <v>655</v>
      </c>
      <c r="FB141" s="33"/>
      <c r="FC141" s="33"/>
      <c r="FD141" s="33"/>
      <c r="FE141" s="131" t="s">
        <v>656</v>
      </c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</row>
    <row r="142" spans="1:181" ht="15.75" customHeight="1" x14ac:dyDescent="0.25">
      <c r="A142" s="25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 t="s">
        <v>657</v>
      </c>
      <c r="V142" s="33"/>
      <c r="W142" s="33"/>
      <c r="X142" s="33"/>
      <c r="Y142" s="33"/>
      <c r="Z142" s="33"/>
      <c r="AA142" s="33"/>
      <c r="AB142" s="33"/>
      <c r="AC142" s="33" t="s">
        <v>375</v>
      </c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29" t="s">
        <v>471</v>
      </c>
      <c r="AO142" s="33"/>
      <c r="AP142" s="33"/>
      <c r="AQ142" s="33"/>
      <c r="AR142" s="29" t="s">
        <v>658</v>
      </c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43" t="s">
        <v>659</v>
      </c>
      <c r="FB142" s="33"/>
      <c r="FC142" s="33"/>
      <c r="FD142" s="33"/>
      <c r="FE142" s="43" t="s">
        <v>660</v>
      </c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</row>
    <row r="143" spans="1:181" ht="15.75" customHeight="1" x14ac:dyDescent="0.25">
      <c r="A143" s="25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 t="s">
        <v>661</v>
      </c>
      <c r="V143" s="33"/>
      <c r="W143" s="33"/>
      <c r="X143" s="33"/>
      <c r="Y143" s="33"/>
      <c r="Z143" s="33"/>
      <c r="AA143" s="33"/>
      <c r="AB143" s="33"/>
      <c r="AC143" s="33" t="s">
        <v>362</v>
      </c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29" t="s">
        <v>662</v>
      </c>
      <c r="AO143" s="33"/>
      <c r="AP143" s="33"/>
      <c r="AQ143" s="33"/>
      <c r="AR143" s="29" t="s">
        <v>663</v>
      </c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43" t="s">
        <v>664</v>
      </c>
      <c r="FB143" s="33"/>
      <c r="FC143" s="33"/>
      <c r="FD143" s="33"/>
      <c r="FE143" s="43" t="s">
        <v>665</v>
      </c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</row>
    <row r="144" spans="1:181" ht="15.75" customHeight="1" x14ac:dyDescent="0.25">
      <c r="A144" s="25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 t="s">
        <v>666</v>
      </c>
      <c r="V144" s="33"/>
      <c r="W144" s="33"/>
      <c r="X144" s="33"/>
      <c r="Y144" s="33"/>
      <c r="Z144" s="33"/>
      <c r="AA144" s="33"/>
      <c r="AB144" s="33"/>
      <c r="AC144" s="33" t="s">
        <v>531</v>
      </c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29" t="s">
        <v>667</v>
      </c>
      <c r="AO144" s="33"/>
      <c r="AP144" s="33"/>
      <c r="AQ144" s="33"/>
      <c r="AR144" s="29" t="s">
        <v>668</v>
      </c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43" t="s">
        <v>669</v>
      </c>
      <c r="FB144" s="33"/>
      <c r="FC144" s="33"/>
      <c r="FD144" s="33"/>
      <c r="FE144" s="43" t="s">
        <v>670</v>
      </c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</row>
    <row r="145" spans="1:181" ht="15.75" customHeight="1" x14ac:dyDescent="0.25">
      <c r="A145" s="25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 t="s">
        <v>671</v>
      </c>
      <c r="V145" s="33"/>
      <c r="W145" s="33"/>
      <c r="X145" s="33"/>
      <c r="Y145" s="33"/>
      <c r="Z145" s="33"/>
      <c r="AA145" s="33"/>
      <c r="AB145" s="33"/>
      <c r="AC145" s="33" t="s">
        <v>375</v>
      </c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29" t="s">
        <v>672</v>
      </c>
      <c r="AO145" s="33"/>
      <c r="AP145" s="33"/>
      <c r="AQ145" s="33"/>
      <c r="AR145" s="29" t="s">
        <v>673</v>
      </c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131" t="s">
        <v>674</v>
      </c>
      <c r="FB145" s="33"/>
      <c r="FC145" s="33"/>
      <c r="FD145" s="33"/>
      <c r="FE145" s="131" t="s">
        <v>675</v>
      </c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</row>
    <row r="146" spans="1:181" ht="15.75" customHeight="1" x14ac:dyDescent="0.25">
      <c r="A146" s="25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 t="s">
        <v>676</v>
      </c>
      <c r="V146" s="33"/>
      <c r="W146" s="33"/>
      <c r="X146" s="33"/>
      <c r="Y146" s="33"/>
      <c r="Z146" s="33"/>
      <c r="AA146" s="33"/>
      <c r="AB146" s="33"/>
      <c r="AC146" s="33" t="s">
        <v>531</v>
      </c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29" t="s">
        <v>476</v>
      </c>
      <c r="AO146" s="33"/>
      <c r="AP146" s="33"/>
      <c r="AQ146" s="33"/>
      <c r="AR146" s="29" t="s">
        <v>677</v>
      </c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43" t="s">
        <v>678</v>
      </c>
      <c r="FB146" s="33"/>
      <c r="FC146" s="33"/>
      <c r="FD146" s="33"/>
      <c r="FE146" s="43" t="s">
        <v>679</v>
      </c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</row>
    <row r="147" spans="1:181" ht="15.75" customHeight="1" x14ac:dyDescent="0.25">
      <c r="A147" s="25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 t="s">
        <v>680</v>
      </c>
      <c r="V147" s="33"/>
      <c r="W147" s="33"/>
      <c r="X147" s="33"/>
      <c r="Y147" s="33"/>
      <c r="Z147" s="33"/>
      <c r="AA147" s="33"/>
      <c r="AB147" s="33"/>
      <c r="AC147" s="33" t="s">
        <v>408</v>
      </c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29" t="s">
        <v>480</v>
      </c>
      <c r="AO147" s="33"/>
      <c r="AP147" s="33"/>
      <c r="AQ147" s="33"/>
      <c r="AR147" s="29" t="s">
        <v>681</v>
      </c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131" t="s">
        <v>682</v>
      </c>
      <c r="FB147" s="33"/>
      <c r="FC147" s="33"/>
      <c r="FD147" s="33"/>
      <c r="FE147" s="131" t="s">
        <v>683</v>
      </c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</row>
    <row r="148" spans="1:181" ht="15.75" customHeight="1" x14ac:dyDescent="0.25">
      <c r="A148" s="25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 t="s">
        <v>684</v>
      </c>
      <c r="V148" s="33"/>
      <c r="W148" s="33"/>
      <c r="X148" s="33"/>
      <c r="Y148" s="33"/>
      <c r="Z148" s="33"/>
      <c r="AA148" s="33"/>
      <c r="AB148" s="33"/>
      <c r="AC148" s="33" t="s">
        <v>685</v>
      </c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29" t="s">
        <v>686</v>
      </c>
      <c r="AO148" s="33"/>
      <c r="AP148" s="33"/>
      <c r="AQ148" s="33"/>
      <c r="AR148" s="29" t="s">
        <v>687</v>
      </c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131" t="s">
        <v>688</v>
      </c>
      <c r="FB148" s="33"/>
      <c r="FC148" s="33"/>
      <c r="FD148" s="33"/>
      <c r="FE148" s="131" t="s">
        <v>689</v>
      </c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</row>
    <row r="149" spans="1:181" ht="15.75" customHeight="1" x14ac:dyDescent="0.25">
      <c r="A149" s="25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 t="s">
        <v>690</v>
      </c>
      <c r="V149" s="33"/>
      <c r="W149" s="33"/>
      <c r="X149" s="33"/>
      <c r="Y149" s="33"/>
      <c r="Z149" s="33"/>
      <c r="AA149" s="33"/>
      <c r="AB149" s="33"/>
      <c r="AC149" s="33" t="s">
        <v>375</v>
      </c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29" t="s">
        <v>484</v>
      </c>
      <c r="AO149" s="33"/>
      <c r="AP149" s="33"/>
      <c r="AQ149" s="33"/>
      <c r="AR149" s="29" t="s">
        <v>691</v>
      </c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131" t="s">
        <v>692</v>
      </c>
      <c r="FB149" s="33"/>
      <c r="FC149" s="33"/>
      <c r="FD149" s="33"/>
      <c r="FE149" s="131" t="s">
        <v>693</v>
      </c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</row>
    <row r="150" spans="1:181" ht="15.75" customHeight="1" x14ac:dyDescent="0.25">
      <c r="A150" s="25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 t="s">
        <v>694</v>
      </c>
      <c r="V150" s="33"/>
      <c r="W150" s="33"/>
      <c r="X150" s="33"/>
      <c r="Y150" s="33"/>
      <c r="Z150" s="33"/>
      <c r="AA150" s="33"/>
      <c r="AB150" s="33"/>
      <c r="AC150" s="33" t="s">
        <v>531</v>
      </c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29" t="s">
        <v>695</v>
      </c>
      <c r="AO150" s="33"/>
      <c r="AP150" s="33"/>
      <c r="AQ150" s="33"/>
      <c r="AR150" s="29" t="s">
        <v>696</v>
      </c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131" t="s">
        <v>697</v>
      </c>
      <c r="FB150" s="33"/>
      <c r="FC150" s="33"/>
      <c r="FD150" s="33"/>
      <c r="FE150" s="131" t="s">
        <v>698</v>
      </c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</row>
    <row r="151" spans="1:181" ht="15.75" customHeight="1" x14ac:dyDescent="0.25">
      <c r="A151" s="25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 t="s">
        <v>699</v>
      </c>
      <c r="V151" s="33"/>
      <c r="W151" s="33"/>
      <c r="X151" s="33"/>
      <c r="Y151" s="33"/>
      <c r="Z151" s="33"/>
      <c r="AA151" s="33"/>
      <c r="AB151" s="33"/>
      <c r="AC151" s="33" t="s">
        <v>362</v>
      </c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29" t="s">
        <v>700</v>
      </c>
      <c r="AO151" s="33"/>
      <c r="AP151" s="33"/>
      <c r="AQ151" s="33"/>
      <c r="AR151" s="29" t="s">
        <v>701</v>
      </c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43" t="s">
        <v>702</v>
      </c>
      <c r="FB151" s="33"/>
      <c r="FC151" s="33"/>
      <c r="FD151" s="33"/>
      <c r="FE151" s="43" t="s">
        <v>703</v>
      </c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</row>
    <row r="152" spans="1:181" ht="15.75" customHeight="1" x14ac:dyDescent="0.25">
      <c r="A152" s="25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 t="s">
        <v>704</v>
      </c>
      <c r="V152" s="33"/>
      <c r="W152" s="33"/>
      <c r="X152" s="33"/>
      <c r="Y152" s="33"/>
      <c r="Z152" s="33"/>
      <c r="AA152" s="33"/>
      <c r="AB152" s="33"/>
      <c r="AC152" s="33" t="s">
        <v>362</v>
      </c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29" t="s">
        <v>705</v>
      </c>
      <c r="AO152" s="33"/>
      <c r="AP152" s="33"/>
      <c r="AQ152" s="33"/>
      <c r="AR152" s="29" t="s">
        <v>706</v>
      </c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131" t="s">
        <v>707</v>
      </c>
      <c r="FB152" s="33"/>
      <c r="FC152" s="33"/>
      <c r="FD152" s="33"/>
      <c r="FE152" s="131" t="s">
        <v>708</v>
      </c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</row>
    <row r="153" spans="1:181" ht="15.75" customHeight="1" x14ac:dyDescent="0.25">
      <c r="A153" s="25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 t="s">
        <v>709</v>
      </c>
      <c r="V153" s="33"/>
      <c r="W153" s="33"/>
      <c r="X153" s="33"/>
      <c r="Y153" s="33"/>
      <c r="Z153" s="33"/>
      <c r="AA153" s="33"/>
      <c r="AB153" s="33"/>
      <c r="AC153" s="33" t="s">
        <v>354</v>
      </c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29" t="s">
        <v>710</v>
      </c>
      <c r="AO153" s="33"/>
      <c r="AP153" s="33"/>
      <c r="AQ153" s="33"/>
      <c r="AR153" s="29" t="s">
        <v>711</v>
      </c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131" t="s">
        <v>712</v>
      </c>
      <c r="FB153" s="33"/>
      <c r="FC153" s="33"/>
      <c r="FD153" s="33"/>
      <c r="FE153" s="131" t="s">
        <v>713</v>
      </c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</row>
    <row r="154" spans="1:181" ht="15.75" customHeight="1" x14ac:dyDescent="0.25">
      <c r="A154" s="25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 t="s">
        <v>714</v>
      </c>
      <c r="V154" s="33"/>
      <c r="W154" s="33"/>
      <c r="X154" s="33"/>
      <c r="Y154" s="33"/>
      <c r="Z154" s="33"/>
      <c r="AA154" s="33"/>
      <c r="AB154" s="33"/>
      <c r="AC154" s="33" t="s">
        <v>421</v>
      </c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29" t="s">
        <v>715</v>
      </c>
      <c r="AO154" s="33"/>
      <c r="AP154" s="33"/>
      <c r="AQ154" s="33"/>
      <c r="AR154" s="29" t="s">
        <v>716</v>
      </c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131" t="s">
        <v>717</v>
      </c>
      <c r="FB154" s="33"/>
      <c r="FC154" s="33"/>
      <c r="FD154" s="33"/>
      <c r="FE154" s="131" t="s">
        <v>718</v>
      </c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</row>
    <row r="155" spans="1:181" ht="15.75" customHeight="1" x14ac:dyDescent="0.25">
      <c r="A155" s="25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 t="s">
        <v>719</v>
      </c>
      <c r="V155" s="33"/>
      <c r="W155" s="33"/>
      <c r="X155" s="33"/>
      <c r="Y155" s="33"/>
      <c r="Z155" s="33"/>
      <c r="AA155" s="33"/>
      <c r="AB155" s="33"/>
      <c r="AC155" s="33" t="s">
        <v>421</v>
      </c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29" t="s">
        <v>488</v>
      </c>
      <c r="AO155" s="33"/>
      <c r="AP155" s="33"/>
      <c r="AQ155" s="33"/>
      <c r="AR155" s="29" t="s">
        <v>720</v>
      </c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131" t="s">
        <v>721</v>
      </c>
      <c r="FB155" s="33"/>
      <c r="FC155" s="33"/>
      <c r="FD155" s="33"/>
      <c r="FE155" s="131" t="s">
        <v>722</v>
      </c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</row>
    <row r="156" spans="1:181" ht="15.75" customHeight="1" x14ac:dyDescent="0.25">
      <c r="A156" s="25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 t="s">
        <v>723</v>
      </c>
      <c r="V156" s="33"/>
      <c r="W156" s="33"/>
      <c r="X156" s="33"/>
      <c r="Y156" s="33"/>
      <c r="Z156" s="33"/>
      <c r="AA156" s="33"/>
      <c r="AB156" s="33"/>
      <c r="AC156" s="33" t="s">
        <v>685</v>
      </c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29" t="s">
        <v>724</v>
      </c>
      <c r="AO156" s="33"/>
      <c r="AP156" s="33"/>
      <c r="AQ156" s="33"/>
      <c r="AR156" s="29" t="s">
        <v>725</v>
      </c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43" t="s">
        <v>726</v>
      </c>
      <c r="FB156" s="33"/>
      <c r="FC156" s="33"/>
      <c r="FD156" s="33"/>
      <c r="FE156" s="43" t="s">
        <v>727</v>
      </c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</row>
    <row r="157" spans="1:181" ht="15.75" customHeight="1" x14ac:dyDescent="0.25">
      <c r="A157" s="25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 t="s">
        <v>728</v>
      </c>
      <c r="V157" s="33"/>
      <c r="W157" s="33"/>
      <c r="X157" s="33"/>
      <c r="Y157" s="33"/>
      <c r="Z157" s="33"/>
      <c r="AA157" s="33"/>
      <c r="AB157" s="33"/>
      <c r="AC157" s="33" t="s">
        <v>354</v>
      </c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29" t="s">
        <v>729</v>
      </c>
      <c r="AO157" s="33"/>
      <c r="AP157" s="33"/>
      <c r="AQ157" s="33"/>
      <c r="AR157" s="29" t="s">
        <v>730</v>
      </c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43" t="s">
        <v>731</v>
      </c>
      <c r="FB157" s="33"/>
      <c r="FC157" s="33"/>
      <c r="FD157" s="33"/>
      <c r="FE157" s="43" t="s">
        <v>732</v>
      </c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</row>
    <row r="158" spans="1:181" ht="15.75" customHeight="1" x14ac:dyDescent="0.25">
      <c r="A158" s="25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 t="s">
        <v>733</v>
      </c>
      <c r="V158" s="33"/>
      <c r="W158" s="33"/>
      <c r="X158" s="33"/>
      <c r="Y158" s="33"/>
      <c r="Z158" s="33"/>
      <c r="AA158" s="33"/>
      <c r="AB158" s="33"/>
      <c r="AC158" s="33" t="s">
        <v>421</v>
      </c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29" t="s">
        <v>734</v>
      </c>
      <c r="AO158" s="33"/>
      <c r="AP158" s="33"/>
      <c r="AQ158" s="33"/>
      <c r="AR158" s="29" t="s">
        <v>735</v>
      </c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43" t="s">
        <v>736</v>
      </c>
      <c r="FB158" s="33"/>
      <c r="FC158" s="33"/>
      <c r="FD158" s="33"/>
      <c r="FE158" s="43" t="s">
        <v>737</v>
      </c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</row>
    <row r="159" spans="1:181" ht="15.75" customHeight="1" x14ac:dyDescent="0.25">
      <c r="A159" s="25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 t="s">
        <v>738</v>
      </c>
      <c r="V159" s="33"/>
      <c r="W159" s="33"/>
      <c r="X159" s="33"/>
      <c r="Y159" s="33"/>
      <c r="Z159" s="33"/>
      <c r="AA159" s="33"/>
      <c r="AB159" s="33"/>
      <c r="AC159" s="33" t="s">
        <v>421</v>
      </c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29" t="s">
        <v>496</v>
      </c>
      <c r="AO159" s="33"/>
      <c r="AP159" s="33"/>
      <c r="AQ159" s="33"/>
      <c r="AR159" s="29" t="s">
        <v>739</v>
      </c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43" t="s">
        <v>740</v>
      </c>
      <c r="FB159" s="33"/>
      <c r="FC159" s="33"/>
      <c r="FD159" s="33"/>
      <c r="FE159" s="43" t="s">
        <v>741</v>
      </c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</row>
    <row r="160" spans="1:181" ht="15.75" customHeight="1" x14ac:dyDescent="0.25">
      <c r="A160" s="25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 t="s">
        <v>742</v>
      </c>
      <c r="V160" s="33"/>
      <c r="W160" s="33"/>
      <c r="X160" s="33"/>
      <c r="Y160" s="33"/>
      <c r="Z160" s="33"/>
      <c r="AA160" s="33"/>
      <c r="AB160" s="33"/>
      <c r="AC160" s="33" t="s">
        <v>375</v>
      </c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29" t="s">
        <v>501</v>
      </c>
      <c r="AO160" s="33"/>
      <c r="AP160" s="33"/>
      <c r="AQ160" s="33"/>
      <c r="AR160" s="29" t="s">
        <v>743</v>
      </c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43" t="s">
        <v>744</v>
      </c>
      <c r="FB160" s="33"/>
      <c r="FC160" s="33"/>
      <c r="FD160" s="33"/>
      <c r="FE160" s="43" t="s">
        <v>745</v>
      </c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</row>
    <row r="161" spans="1:181" ht="15.75" customHeight="1" x14ac:dyDescent="0.25">
      <c r="A161" s="25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 t="s">
        <v>746</v>
      </c>
      <c r="V161" s="33"/>
      <c r="W161" s="33"/>
      <c r="X161" s="33"/>
      <c r="Y161" s="33"/>
      <c r="Z161" s="33"/>
      <c r="AA161" s="33"/>
      <c r="AB161" s="33"/>
      <c r="AC161" s="33" t="s">
        <v>375</v>
      </c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29" t="s">
        <v>506</v>
      </c>
      <c r="AO161" s="33"/>
      <c r="AP161" s="33"/>
      <c r="AQ161" s="33"/>
      <c r="AR161" s="29" t="s">
        <v>747</v>
      </c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131" t="s">
        <v>748</v>
      </c>
      <c r="FB161" s="33"/>
      <c r="FC161" s="33"/>
      <c r="FD161" s="33"/>
      <c r="FE161" s="131" t="s">
        <v>749</v>
      </c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</row>
    <row r="162" spans="1:181" ht="15.75" customHeight="1" x14ac:dyDescent="0.25">
      <c r="A162" s="25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 t="s">
        <v>750</v>
      </c>
      <c r="V162" s="33"/>
      <c r="W162" s="33"/>
      <c r="X162" s="33"/>
      <c r="Y162" s="33"/>
      <c r="Z162" s="33"/>
      <c r="AA162" s="33"/>
      <c r="AB162" s="33"/>
      <c r="AC162" s="33" t="s">
        <v>421</v>
      </c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29" t="s">
        <v>751</v>
      </c>
      <c r="AO162" s="33"/>
      <c r="AP162" s="33"/>
      <c r="AQ162" s="33"/>
      <c r="AR162" s="29" t="s">
        <v>752</v>
      </c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131" t="s">
        <v>753</v>
      </c>
      <c r="FB162" s="33"/>
      <c r="FC162" s="33"/>
      <c r="FD162" s="33"/>
      <c r="FE162" s="131" t="s">
        <v>754</v>
      </c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</row>
    <row r="163" spans="1:181" ht="15.75" customHeight="1" x14ac:dyDescent="0.25">
      <c r="A163" s="25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 t="s">
        <v>755</v>
      </c>
      <c r="V163" s="33"/>
      <c r="W163" s="33"/>
      <c r="X163" s="33"/>
      <c r="Y163" s="33"/>
      <c r="Z163" s="33"/>
      <c r="AA163" s="33"/>
      <c r="AB163" s="33"/>
      <c r="AC163" s="33" t="s">
        <v>421</v>
      </c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29" t="s">
        <v>756</v>
      </c>
      <c r="AO163" s="33"/>
      <c r="AP163" s="33"/>
      <c r="AQ163" s="33"/>
      <c r="AR163" s="29" t="s">
        <v>757</v>
      </c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131" t="s">
        <v>758</v>
      </c>
      <c r="FB163" s="33"/>
      <c r="FC163" s="33"/>
      <c r="FD163" s="33"/>
      <c r="FE163" s="131" t="s">
        <v>759</v>
      </c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</row>
    <row r="164" spans="1:181" ht="15.75" customHeight="1" x14ac:dyDescent="0.25">
      <c r="A164" s="25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 t="s">
        <v>760</v>
      </c>
      <c r="V164" s="33"/>
      <c r="W164" s="33"/>
      <c r="X164" s="33"/>
      <c r="Y164" s="33"/>
      <c r="Z164" s="33"/>
      <c r="AA164" s="33"/>
      <c r="AB164" s="33"/>
      <c r="AC164" s="33" t="s">
        <v>531</v>
      </c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29" t="s">
        <v>511</v>
      </c>
      <c r="AO164" s="33"/>
      <c r="AP164" s="33"/>
      <c r="AQ164" s="33"/>
      <c r="AR164" s="29" t="s">
        <v>761</v>
      </c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131" t="s">
        <v>762</v>
      </c>
      <c r="FB164" s="33"/>
      <c r="FC164" s="33"/>
      <c r="FD164" s="33"/>
      <c r="FE164" s="131" t="s">
        <v>763</v>
      </c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</row>
    <row r="165" spans="1:181" ht="15.75" customHeight="1" x14ac:dyDescent="0.25">
      <c r="A165" s="25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 t="s">
        <v>764</v>
      </c>
      <c r="V165" s="33"/>
      <c r="W165" s="33"/>
      <c r="X165" s="33"/>
      <c r="Y165" s="33"/>
      <c r="Z165" s="33"/>
      <c r="AA165" s="33"/>
      <c r="AB165" s="33"/>
      <c r="AC165" s="33" t="s">
        <v>598</v>
      </c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29" t="s">
        <v>765</v>
      </c>
      <c r="AO165" s="33"/>
      <c r="AP165" s="33"/>
      <c r="AQ165" s="33"/>
      <c r="AR165" s="29" t="s">
        <v>766</v>
      </c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131" t="s">
        <v>767</v>
      </c>
      <c r="FB165" s="33"/>
      <c r="FC165" s="33"/>
      <c r="FD165" s="33"/>
      <c r="FE165" s="131" t="s">
        <v>768</v>
      </c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</row>
    <row r="166" spans="1:181" ht="15.75" customHeight="1" x14ac:dyDescent="0.25">
      <c r="A166" s="25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 t="s">
        <v>769</v>
      </c>
      <c r="V166" s="33"/>
      <c r="W166" s="33"/>
      <c r="X166" s="33"/>
      <c r="Y166" s="33"/>
      <c r="Z166" s="33"/>
      <c r="AA166" s="33"/>
      <c r="AB166" s="33"/>
      <c r="AC166" s="33" t="s">
        <v>685</v>
      </c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29" t="s">
        <v>770</v>
      </c>
      <c r="AO166" s="33"/>
      <c r="AP166" s="33"/>
      <c r="AQ166" s="33"/>
      <c r="AR166" s="29" t="s">
        <v>771</v>
      </c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131" t="s">
        <v>772</v>
      </c>
      <c r="FB166" s="33"/>
      <c r="FC166" s="33"/>
      <c r="FD166" s="33"/>
      <c r="FE166" s="131" t="s">
        <v>773</v>
      </c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</row>
    <row r="167" spans="1:181" ht="15.75" customHeight="1" x14ac:dyDescent="0.25">
      <c r="A167" s="25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 t="s">
        <v>774</v>
      </c>
      <c r="V167" s="33"/>
      <c r="W167" s="33"/>
      <c r="X167" s="33"/>
      <c r="Y167" s="33"/>
      <c r="Z167" s="33"/>
      <c r="AA167" s="33"/>
      <c r="AB167" s="33"/>
      <c r="AC167" s="33" t="s">
        <v>421</v>
      </c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29" t="s">
        <v>775</v>
      </c>
      <c r="AO167" s="33"/>
      <c r="AP167" s="33"/>
      <c r="AQ167" s="33"/>
      <c r="AR167" s="29" t="s">
        <v>776</v>
      </c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131" t="s">
        <v>777</v>
      </c>
      <c r="FB167" s="33"/>
      <c r="FC167" s="33"/>
      <c r="FD167" s="33"/>
      <c r="FE167" s="131" t="s">
        <v>778</v>
      </c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</row>
    <row r="168" spans="1:181" ht="15.75" customHeight="1" x14ac:dyDescent="0.25">
      <c r="A168" s="25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 t="s">
        <v>779</v>
      </c>
      <c r="V168" s="33"/>
      <c r="W168" s="33"/>
      <c r="X168" s="33"/>
      <c r="Y168" s="33"/>
      <c r="Z168" s="33"/>
      <c r="AA168" s="33"/>
      <c r="AB168" s="33"/>
      <c r="AC168" s="33" t="s">
        <v>421</v>
      </c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29" t="s">
        <v>780</v>
      </c>
      <c r="AO168" s="33"/>
      <c r="AP168" s="33"/>
      <c r="AQ168" s="33"/>
      <c r="AR168" s="29" t="s">
        <v>781</v>
      </c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131" t="s">
        <v>782</v>
      </c>
      <c r="FB168" s="33"/>
      <c r="FC168" s="33"/>
      <c r="FD168" s="33"/>
      <c r="FE168" s="131" t="s">
        <v>783</v>
      </c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</row>
    <row r="169" spans="1:181" ht="15.75" customHeight="1" x14ac:dyDescent="0.25">
      <c r="A169" s="25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 t="s">
        <v>784</v>
      </c>
      <c r="V169" s="33"/>
      <c r="W169" s="33"/>
      <c r="X169" s="33"/>
      <c r="Y169" s="33"/>
      <c r="Z169" s="33"/>
      <c r="AA169" s="33"/>
      <c r="AB169" s="33"/>
      <c r="AC169" s="33" t="s">
        <v>685</v>
      </c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29" t="s">
        <v>515</v>
      </c>
      <c r="AO169" s="33"/>
      <c r="AP169" s="33"/>
      <c r="AQ169" s="33"/>
      <c r="AR169" s="29" t="s">
        <v>785</v>
      </c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131" t="s">
        <v>786</v>
      </c>
      <c r="FB169" s="33"/>
      <c r="FC169" s="33"/>
      <c r="FD169" s="33"/>
      <c r="FE169" s="131" t="s">
        <v>787</v>
      </c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</row>
    <row r="170" spans="1:181" ht="15.75" customHeight="1" x14ac:dyDescent="0.25">
      <c r="A170" s="25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 t="s">
        <v>788</v>
      </c>
      <c r="V170" s="33"/>
      <c r="W170" s="33"/>
      <c r="X170" s="33"/>
      <c r="Y170" s="33"/>
      <c r="Z170" s="33"/>
      <c r="AA170" s="33"/>
      <c r="AB170" s="33"/>
      <c r="AC170" s="33" t="s">
        <v>362</v>
      </c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29" t="s">
        <v>524</v>
      </c>
      <c r="AO170" s="33"/>
      <c r="AP170" s="33"/>
      <c r="AQ170" s="33"/>
      <c r="AR170" s="29" t="s">
        <v>789</v>
      </c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131" t="s">
        <v>790</v>
      </c>
      <c r="FB170" s="33"/>
      <c r="FC170" s="33"/>
      <c r="FD170" s="33"/>
      <c r="FE170" s="131" t="s">
        <v>791</v>
      </c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</row>
    <row r="171" spans="1:181" ht="15.75" customHeight="1" x14ac:dyDescent="0.25">
      <c r="A171" s="25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 t="s">
        <v>792</v>
      </c>
      <c r="V171" s="33"/>
      <c r="W171" s="33"/>
      <c r="X171" s="33"/>
      <c r="Y171" s="33"/>
      <c r="Z171" s="33"/>
      <c r="AA171" s="33"/>
      <c r="AB171" s="33"/>
      <c r="AC171" s="33" t="s">
        <v>598</v>
      </c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29" t="s">
        <v>793</v>
      </c>
      <c r="AO171" s="33"/>
      <c r="AP171" s="33"/>
      <c r="AQ171" s="33"/>
      <c r="AR171" s="29" t="s">
        <v>794</v>
      </c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131" t="s">
        <v>795</v>
      </c>
      <c r="FB171" s="33"/>
      <c r="FC171" s="33"/>
      <c r="FD171" s="33"/>
      <c r="FE171" s="131" t="s">
        <v>796</v>
      </c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</row>
    <row r="172" spans="1:181" ht="15.75" customHeight="1" x14ac:dyDescent="0.25">
      <c r="A172" s="25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 t="s">
        <v>797</v>
      </c>
      <c r="V172" s="33"/>
      <c r="W172" s="33"/>
      <c r="X172" s="33"/>
      <c r="Y172" s="33"/>
      <c r="Z172" s="33"/>
      <c r="AA172" s="33"/>
      <c r="AB172" s="33"/>
      <c r="AC172" s="33" t="s">
        <v>685</v>
      </c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29" t="s">
        <v>543</v>
      </c>
      <c r="AO172" s="33"/>
      <c r="AP172" s="33"/>
      <c r="AQ172" s="33"/>
      <c r="AR172" s="29" t="s">
        <v>798</v>
      </c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131" t="s">
        <v>799</v>
      </c>
      <c r="FB172" s="33"/>
      <c r="FC172" s="33"/>
      <c r="FD172" s="33"/>
      <c r="FE172" s="131" t="s">
        <v>800</v>
      </c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</row>
    <row r="173" spans="1:181" ht="15.75" customHeight="1" x14ac:dyDescent="0.25">
      <c r="A173" s="25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 t="s">
        <v>801</v>
      </c>
      <c r="V173" s="33"/>
      <c r="W173" s="33"/>
      <c r="X173" s="33"/>
      <c r="Y173" s="33"/>
      <c r="Z173" s="33"/>
      <c r="AA173" s="33"/>
      <c r="AB173" s="33"/>
      <c r="AC173" s="33" t="s">
        <v>421</v>
      </c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29" t="s">
        <v>547</v>
      </c>
      <c r="AO173" s="33"/>
      <c r="AP173" s="33"/>
      <c r="AQ173" s="33"/>
      <c r="AR173" s="29" t="s">
        <v>802</v>
      </c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131" t="s">
        <v>803</v>
      </c>
      <c r="FB173" s="33"/>
      <c r="FC173" s="33"/>
      <c r="FD173" s="33"/>
      <c r="FE173" s="131" t="s">
        <v>804</v>
      </c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</row>
    <row r="174" spans="1:181" ht="15.75" customHeight="1" x14ac:dyDescent="0.25">
      <c r="A174" s="25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 t="s">
        <v>805</v>
      </c>
      <c r="V174" s="33"/>
      <c r="W174" s="33"/>
      <c r="X174" s="33"/>
      <c r="Y174" s="33"/>
      <c r="Z174" s="33"/>
      <c r="AA174" s="33"/>
      <c r="AB174" s="33"/>
      <c r="AC174" s="33" t="s">
        <v>375</v>
      </c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29" t="s">
        <v>806</v>
      </c>
      <c r="AO174" s="33"/>
      <c r="AP174" s="33"/>
      <c r="AQ174" s="33"/>
      <c r="AR174" s="29" t="s">
        <v>807</v>
      </c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131" t="s">
        <v>808</v>
      </c>
      <c r="FB174" s="33"/>
      <c r="FC174" s="33"/>
      <c r="FD174" s="33"/>
      <c r="FE174" s="131" t="s">
        <v>809</v>
      </c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</row>
    <row r="175" spans="1:181" ht="15.75" customHeight="1" x14ac:dyDescent="0.25">
      <c r="A175" s="25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 t="s">
        <v>810</v>
      </c>
      <c r="V175" s="33"/>
      <c r="W175" s="33"/>
      <c r="X175" s="33"/>
      <c r="Y175" s="33"/>
      <c r="Z175" s="33"/>
      <c r="AA175" s="33"/>
      <c r="AB175" s="33"/>
      <c r="AC175" s="33" t="s">
        <v>531</v>
      </c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29" t="s">
        <v>555</v>
      </c>
      <c r="AO175" s="33"/>
      <c r="AP175" s="33"/>
      <c r="AQ175" s="33"/>
      <c r="AR175" s="29" t="s">
        <v>811</v>
      </c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131" t="s">
        <v>812</v>
      </c>
      <c r="FB175" s="33"/>
      <c r="FC175" s="33"/>
      <c r="FD175" s="33"/>
      <c r="FE175" s="131" t="s">
        <v>813</v>
      </c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</row>
    <row r="176" spans="1:181" ht="15.75" customHeight="1" x14ac:dyDescent="0.25">
      <c r="A176" s="25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 t="s">
        <v>814</v>
      </c>
      <c r="V176" s="33"/>
      <c r="W176" s="33"/>
      <c r="X176" s="33"/>
      <c r="Y176" s="33"/>
      <c r="Z176" s="33"/>
      <c r="AA176" s="33"/>
      <c r="AB176" s="33"/>
      <c r="AC176" s="33" t="s">
        <v>421</v>
      </c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29" t="s">
        <v>564</v>
      </c>
      <c r="AO176" s="33"/>
      <c r="AP176" s="33"/>
      <c r="AQ176" s="33"/>
      <c r="AR176" s="29" t="s">
        <v>815</v>
      </c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131" t="s">
        <v>816</v>
      </c>
      <c r="FB176" s="33"/>
      <c r="FC176" s="33"/>
      <c r="FD176" s="33"/>
      <c r="FE176" s="131" t="s">
        <v>817</v>
      </c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</row>
    <row r="177" spans="1:181" ht="15.75" customHeight="1" x14ac:dyDescent="0.25">
      <c r="A177" s="25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 t="s">
        <v>818</v>
      </c>
      <c r="V177" s="33"/>
      <c r="W177" s="33"/>
      <c r="X177" s="33"/>
      <c r="Y177" s="33"/>
      <c r="Z177" s="33"/>
      <c r="AA177" s="33"/>
      <c r="AB177" s="33"/>
      <c r="AC177" s="33" t="s">
        <v>531</v>
      </c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29" t="s">
        <v>573</v>
      </c>
      <c r="AO177" s="33"/>
      <c r="AP177" s="33"/>
      <c r="AQ177" s="33"/>
      <c r="AR177" s="29" t="s">
        <v>819</v>
      </c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25" t="s">
        <v>820</v>
      </c>
      <c r="FB177" s="33"/>
      <c r="FC177" s="33"/>
      <c r="FD177" s="33"/>
      <c r="FE177" s="25" t="s">
        <v>821</v>
      </c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</row>
    <row r="178" spans="1:181" ht="15.75" customHeight="1" x14ac:dyDescent="0.25">
      <c r="A178" s="25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 t="s">
        <v>822</v>
      </c>
      <c r="V178" s="33"/>
      <c r="W178" s="33"/>
      <c r="X178" s="33"/>
      <c r="Y178" s="33"/>
      <c r="Z178" s="33"/>
      <c r="AA178" s="33"/>
      <c r="AB178" s="33"/>
      <c r="AC178" s="33" t="s">
        <v>375</v>
      </c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29" t="s">
        <v>823</v>
      </c>
      <c r="AO178" s="33"/>
      <c r="AP178" s="33"/>
      <c r="AQ178" s="33"/>
      <c r="AR178" s="29" t="s">
        <v>824</v>
      </c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131" t="s">
        <v>825</v>
      </c>
      <c r="FB178" s="33"/>
      <c r="FC178" s="33"/>
      <c r="FD178" s="33"/>
      <c r="FE178" s="131" t="s">
        <v>826</v>
      </c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</row>
    <row r="179" spans="1:181" ht="15.75" customHeight="1" x14ac:dyDescent="0.25">
      <c r="A179" s="25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 t="s">
        <v>827</v>
      </c>
      <c r="V179" s="33"/>
      <c r="W179" s="33"/>
      <c r="X179" s="33"/>
      <c r="Y179" s="33"/>
      <c r="Z179" s="33"/>
      <c r="AA179" s="33"/>
      <c r="AB179" s="33"/>
      <c r="AC179" s="33" t="s">
        <v>598</v>
      </c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29" t="s">
        <v>577</v>
      </c>
      <c r="AO179" s="33"/>
      <c r="AP179" s="33"/>
      <c r="AQ179" s="33"/>
      <c r="AR179" s="29" t="s">
        <v>828</v>
      </c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131" t="s">
        <v>829</v>
      </c>
      <c r="FB179" s="33"/>
      <c r="FC179" s="33"/>
      <c r="FD179" s="33"/>
      <c r="FE179" s="131" t="s">
        <v>830</v>
      </c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</row>
    <row r="180" spans="1:181" ht="15.75" customHeight="1" x14ac:dyDescent="0.25">
      <c r="A180" s="25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 t="s">
        <v>831</v>
      </c>
      <c r="V180" s="33"/>
      <c r="W180" s="33"/>
      <c r="X180" s="33"/>
      <c r="Y180" s="33"/>
      <c r="Z180" s="33"/>
      <c r="AA180" s="33"/>
      <c r="AB180" s="33"/>
      <c r="AC180" s="33" t="s">
        <v>685</v>
      </c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29" t="s">
        <v>581</v>
      </c>
      <c r="AO180" s="33"/>
      <c r="AP180" s="33"/>
      <c r="AQ180" s="33"/>
      <c r="AR180" s="29" t="s">
        <v>832</v>
      </c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131" t="s">
        <v>833</v>
      </c>
      <c r="FB180" s="33"/>
      <c r="FC180" s="33"/>
      <c r="FD180" s="33"/>
      <c r="FE180" s="131" t="s">
        <v>834</v>
      </c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</row>
    <row r="181" spans="1:181" ht="15.75" customHeight="1" x14ac:dyDescent="0.25">
      <c r="A181" s="25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 t="s">
        <v>835</v>
      </c>
      <c r="V181" s="33"/>
      <c r="W181" s="33"/>
      <c r="X181" s="33"/>
      <c r="Y181" s="33"/>
      <c r="Z181" s="33"/>
      <c r="AA181" s="33"/>
      <c r="AB181" s="33"/>
      <c r="AC181" s="33" t="s">
        <v>598</v>
      </c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29" t="s">
        <v>586</v>
      </c>
      <c r="AO181" s="33"/>
      <c r="AP181" s="33"/>
      <c r="AQ181" s="33"/>
      <c r="AR181" s="29" t="s">
        <v>836</v>
      </c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131" t="s">
        <v>837</v>
      </c>
      <c r="FB181" s="33"/>
      <c r="FC181" s="33"/>
      <c r="FD181" s="33"/>
      <c r="FE181" s="131" t="s">
        <v>838</v>
      </c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</row>
    <row r="182" spans="1:181" ht="15.75" customHeight="1" x14ac:dyDescent="0.25">
      <c r="A182" s="25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 t="s">
        <v>839</v>
      </c>
      <c r="V182" s="33"/>
      <c r="W182" s="33"/>
      <c r="X182" s="33"/>
      <c r="Y182" s="33"/>
      <c r="Z182" s="33"/>
      <c r="AA182" s="33"/>
      <c r="AB182" s="33"/>
      <c r="AC182" s="33" t="s">
        <v>421</v>
      </c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29" t="s">
        <v>591</v>
      </c>
      <c r="AO182" s="33"/>
      <c r="AP182" s="33"/>
      <c r="AQ182" s="33"/>
      <c r="AR182" s="29" t="s">
        <v>840</v>
      </c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131" t="s">
        <v>841</v>
      </c>
      <c r="FB182" s="33"/>
      <c r="FC182" s="33"/>
      <c r="FD182" s="33"/>
      <c r="FE182" s="131" t="s">
        <v>842</v>
      </c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</row>
    <row r="183" spans="1:181" ht="15.75" customHeight="1" x14ac:dyDescent="0.25">
      <c r="A183" s="25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 t="s">
        <v>843</v>
      </c>
      <c r="V183" s="33"/>
      <c r="W183" s="33"/>
      <c r="X183" s="33"/>
      <c r="Y183" s="33"/>
      <c r="Z183" s="33"/>
      <c r="AA183" s="33"/>
      <c r="AB183" s="33"/>
      <c r="AC183" s="33" t="s">
        <v>531</v>
      </c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29" t="s">
        <v>595</v>
      </c>
      <c r="AO183" s="33"/>
      <c r="AP183" s="33"/>
      <c r="AQ183" s="33"/>
      <c r="AR183" s="29" t="s">
        <v>844</v>
      </c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131" t="s">
        <v>845</v>
      </c>
      <c r="FB183" s="33"/>
      <c r="FC183" s="33"/>
      <c r="FD183" s="33"/>
      <c r="FE183" s="131" t="s">
        <v>846</v>
      </c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</row>
    <row r="184" spans="1:181" ht="15.75" customHeight="1" x14ac:dyDescent="0.25">
      <c r="A184" s="25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 t="s">
        <v>847</v>
      </c>
      <c r="V184" s="33"/>
      <c r="W184" s="33"/>
      <c r="X184" s="33"/>
      <c r="Y184" s="33"/>
      <c r="Z184" s="33"/>
      <c r="AA184" s="33"/>
      <c r="AB184" s="33"/>
      <c r="AC184" s="33" t="s">
        <v>421</v>
      </c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29" t="s">
        <v>600</v>
      </c>
      <c r="AO184" s="33"/>
      <c r="AP184" s="33"/>
      <c r="AQ184" s="33"/>
      <c r="AR184" s="29" t="s">
        <v>848</v>
      </c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131" t="s">
        <v>849</v>
      </c>
      <c r="FB184" s="33"/>
      <c r="FC184" s="33"/>
      <c r="FD184" s="33"/>
      <c r="FE184" s="131" t="s">
        <v>850</v>
      </c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</row>
    <row r="185" spans="1:181" ht="15.75" customHeight="1" x14ac:dyDescent="0.25">
      <c r="A185" s="25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 t="s">
        <v>851</v>
      </c>
      <c r="V185" s="33"/>
      <c r="W185" s="33"/>
      <c r="X185" s="33"/>
      <c r="Y185" s="33"/>
      <c r="Z185" s="33"/>
      <c r="AA185" s="33"/>
      <c r="AB185" s="33"/>
      <c r="AC185" s="33" t="s">
        <v>408</v>
      </c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29" t="s">
        <v>852</v>
      </c>
      <c r="AO185" s="33"/>
      <c r="AP185" s="33"/>
      <c r="AQ185" s="33"/>
      <c r="AR185" s="29" t="s">
        <v>853</v>
      </c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131" t="s">
        <v>854</v>
      </c>
      <c r="FB185" s="33"/>
      <c r="FC185" s="33"/>
      <c r="FD185" s="33"/>
      <c r="FE185" s="131" t="s">
        <v>855</v>
      </c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</row>
    <row r="186" spans="1:181" ht="15.75" customHeight="1" x14ac:dyDescent="0.25">
      <c r="A186" s="25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 t="s">
        <v>856</v>
      </c>
      <c r="V186" s="33"/>
      <c r="W186" s="33"/>
      <c r="X186" s="33"/>
      <c r="Y186" s="33"/>
      <c r="Z186" s="33"/>
      <c r="AA186" s="33"/>
      <c r="AB186" s="33"/>
      <c r="AC186" s="33" t="s">
        <v>346</v>
      </c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29" t="s">
        <v>604</v>
      </c>
      <c r="AO186" s="33"/>
      <c r="AP186" s="33"/>
      <c r="AQ186" s="33"/>
      <c r="AR186" s="29" t="s">
        <v>857</v>
      </c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131" t="s">
        <v>858</v>
      </c>
      <c r="FB186" s="33"/>
      <c r="FC186" s="33"/>
      <c r="FD186" s="33"/>
      <c r="FE186" s="131" t="s">
        <v>859</v>
      </c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</row>
    <row r="187" spans="1:181" ht="15.75" customHeight="1" x14ac:dyDescent="0.25">
      <c r="A187" s="25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 t="s">
        <v>860</v>
      </c>
      <c r="V187" s="33"/>
      <c r="W187" s="33"/>
      <c r="X187" s="33"/>
      <c r="Y187" s="33"/>
      <c r="Z187" s="33"/>
      <c r="AA187" s="33"/>
      <c r="AB187" s="33"/>
      <c r="AC187" s="33" t="s">
        <v>531</v>
      </c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29" t="s">
        <v>608</v>
      </c>
      <c r="AO187" s="33"/>
      <c r="AP187" s="33"/>
      <c r="AQ187" s="33"/>
      <c r="AR187" s="29" t="s">
        <v>861</v>
      </c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131" t="s">
        <v>862</v>
      </c>
      <c r="FB187" s="33"/>
      <c r="FC187" s="33"/>
      <c r="FD187" s="33"/>
      <c r="FE187" s="131" t="s">
        <v>863</v>
      </c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</row>
    <row r="188" spans="1:181" ht="15.75" customHeight="1" x14ac:dyDescent="0.25">
      <c r="A188" s="25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 t="s">
        <v>864</v>
      </c>
      <c r="V188" s="33"/>
      <c r="W188" s="33"/>
      <c r="X188" s="33"/>
      <c r="Y188" s="33"/>
      <c r="Z188" s="33"/>
      <c r="AA188" s="33"/>
      <c r="AB188" s="33"/>
      <c r="AC188" s="33" t="s">
        <v>531</v>
      </c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29" t="s">
        <v>612</v>
      </c>
      <c r="AO188" s="33"/>
      <c r="AP188" s="33"/>
      <c r="AQ188" s="33"/>
      <c r="AR188" s="29" t="s">
        <v>865</v>
      </c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131" t="s">
        <v>866</v>
      </c>
      <c r="FB188" s="33"/>
      <c r="FC188" s="33"/>
      <c r="FD188" s="33"/>
      <c r="FE188" s="131" t="s">
        <v>867</v>
      </c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</row>
    <row r="189" spans="1:181" ht="15.75" customHeight="1" x14ac:dyDescent="0.25">
      <c r="A189" s="25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 t="s">
        <v>868</v>
      </c>
      <c r="V189" s="33"/>
      <c r="W189" s="33"/>
      <c r="X189" s="33"/>
      <c r="Y189" s="33"/>
      <c r="Z189" s="33"/>
      <c r="AA189" s="33"/>
      <c r="AB189" s="33"/>
      <c r="AC189" s="33" t="s">
        <v>362</v>
      </c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29" t="s">
        <v>616</v>
      </c>
      <c r="AO189" s="33"/>
      <c r="AP189" s="33"/>
      <c r="AQ189" s="33"/>
      <c r="AR189" s="29" t="s">
        <v>869</v>
      </c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131" t="s">
        <v>870</v>
      </c>
      <c r="FB189" s="33"/>
      <c r="FC189" s="33"/>
      <c r="FD189" s="33"/>
      <c r="FE189" s="131" t="s">
        <v>871</v>
      </c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</row>
    <row r="190" spans="1:181" ht="15.75" customHeight="1" x14ac:dyDescent="0.25">
      <c r="A190" s="25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 t="s">
        <v>872</v>
      </c>
      <c r="V190" s="33"/>
      <c r="W190" s="33"/>
      <c r="X190" s="33"/>
      <c r="Y190" s="33"/>
      <c r="Z190" s="33"/>
      <c r="AA190" s="33"/>
      <c r="AB190" s="33"/>
      <c r="AC190" s="33" t="s">
        <v>362</v>
      </c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29" t="s">
        <v>873</v>
      </c>
      <c r="AO190" s="33"/>
      <c r="AP190" s="33"/>
      <c r="AQ190" s="33"/>
      <c r="AR190" s="29" t="s">
        <v>874</v>
      </c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131" t="s">
        <v>875</v>
      </c>
      <c r="FB190" s="33"/>
      <c r="FC190" s="33"/>
      <c r="FD190" s="33"/>
      <c r="FE190" s="131" t="s">
        <v>876</v>
      </c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</row>
    <row r="191" spans="1:181" ht="15.75" customHeight="1" x14ac:dyDescent="0.25">
      <c r="A191" s="25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 t="s">
        <v>877</v>
      </c>
      <c r="V191" s="33"/>
      <c r="W191" s="33"/>
      <c r="X191" s="33"/>
      <c r="Y191" s="33"/>
      <c r="Z191" s="33"/>
      <c r="AA191" s="33"/>
      <c r="AB191" s="33"/>
      <c r="AC191" s="33" t="s">
        <v>421</v>
      </c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29" t="s">
        <v>620</v>
      </c>
      <c r="AO191" s="33"/>
      <c r="AP191" s="33"/>
      <c r="AQ191" s="33"/>
      <c r="AR191" s="29" t="s">
        <v>878</v>
      </c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131" t="s">
        <v>879</v>
      </c>
      <c r="FB191" s="33"/>
      <c r="FC191" s="33"/>
      <c r="FD191" s="33"/>
      <c r="FE191" s="131" t="s">
        <v>880</v>
      </c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</row>
    <row r="192" spans="1:181" ht="15.75" customHeight="1" x14ac:dyDescent="0.25">
      <c r="A192" s="25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 t="s">
        <v>881</v>
      </c>
      <c r="V192" s="33"/>
      <c r="W192" s="33"/>
      <c r="X192" s="33"/>
      <c r="Y192" s="33"/>
      <c r="Z192" s="33"/>
      <c r="AA192" s="33"/>
      <c r="AB192" s="33"/>
      <c r="AC192" s="33" t="s">
        <v>354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29" t="s">
        <v>624</v>
      </c>
      <c r="AO192" s="33"/>
      <c r="AP192" s="33"/>
      <c r="AQ192" s="33"/>
      <c r="AR192" s="29" t="s">
        <v>882</v>
      </c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131" t="s">
        <v>883</v>
      </c>
      <c r="FB192" s="33"/>
      <c r="FC192" s="33"/>
      <c r="FD192" s="33"/>
      <c r="FE192" s="131" t="s">
        <v>884</v>
      </c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</row>
    <row r="193" spans="1:181" ht="15.75" customHeight="1" x14ac:dyDescent="0.25">
      <c r="A193" s="25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 t="s">
        <v>885</v>
      </c>
      <c r="V193" s="33"/>
      <c r="W193" s="33"/>
      <c r="X193" s="33"/>
      <c r="Y193" s="33"/>
      <c r="Z193" s="33"/>
      <c r="AA193" s="33"/>
      <c r="AB193" s="33"/>
      <c r="AC193" s="33" t="s">
        <v>421</v>
      </c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29" t="s">
        <v>886</v>
      </c>
      <c r="AO193" s="33"/>
      <c r="AP193" s="33"/>
      <c r="AQ193" s="33"/>
      <c r="AR193" s="29" t="s">
        <v>887</v>
      </c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131" t="s">
        <v>888</v>
      </c>
      <c r="FB193" s="33"/>
      <c r="FC193" s="33"/>
      <c r="FD193" s="33"/>
      <c r="FE193" s="131" t="s">
        <v>889</v>
      </c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</row>
    <row r="194" spans="1:181" ht="15.75" customHeight="1" x14ac:dyDescent="0.25">
      <c r="A194" s="25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 t="s">
        <v>890</v>
      </c>
      <c r="V194" s="33"/>
      <c r="W194" s="33"/>
      <c r="X194" s="33"/>
      <c r="Y194" s="33"/>
      <c r="Z194" s="33"/>
      <c r="AA194" s="33"/>
      <c r="AB194" s="33"/>
      <c r="AC194" s="33" t="s">
        <v>421</v>
      </c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29" t="s">
        <v>628</v>
      </c>
      <c r="AO194" s="33"/>
      <c r="AP194" s="33"/>
      <c r="AQ194" s="33"/>
      <c r="AR194" s="29" t="s">
        <v>629</v>
      </c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131" t="s">
        <v>891</v>
      </c>
      <c r="FB194" s="33"/>
      <c r="FC194" s="33"/>
      <c r="FD194" s="33"/>
      <c r="FE194" s="131" t="s">
        <v>892</v>
      </c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</row>
    <row r="195" spans="1:181" ht="15.75" customHeight="1" x14ac:dyDescent="0.25">
      <c r="A195" s="25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 t="s">
        <v>893</v>
      </c>
      <c r="V195" s="33"/>
      <c r="W195" s="33"/>
      <c r="X195" s="33"/>
      <c r="Y195" s="33"/>
      <c r="Z195" s="33"/>
      <c r="AA195" s="33"/>
      <c r="AB195" s="33"/>
      <c r="AC195" s="33" t="s">
        <v>421</v>
      </c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29" t="s">
        <v>632</v>
      </c>
      <c r="AO195" s="33"/>
      <c r="AP195" s="33"/>
      <c r="AQ195" s="33"/>
      <c r="AR195" s="29" t="s">
        <v>633</v>
      </c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131" t="s">
        <v>894</v>
      </c>
      <c r="FB195" s="33"/>
      <c r="FC195" s="33"/>
      <c r="FD195" s="33"/>
      <c r="FE195" s="131" t="s">
        <v>895</v>
      </c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</row>
    <row r="196" spans="1:181" ht="15.75" customHeight="1" x14ac:dyDescent="0.25">
      <c r="A196" s="25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 t="s">
        <v>896</v>
      </c>
      <c r="V196" s="33"/>
      <c r="W196" s="33"/>
      <c r="X196" s="33"/>
      <c r="Y196" s="33"/>
      <c r="Z196" s="33"/>
      <c r="AA196" s="33"/>
      <c r="AB196" s="33"/>
      <c r="AC196" s="33" t="s">
        <v>375</v>
      </c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29" t="s">
        <v>636</v>
      </c>
      <c r="AO196" s="33"/>
      <c r="AP196" s="33"/>
      <c r="AQ196" s="33"/>
      <c r="AR196" s="29" t="s">
        <v>897</v>
      </c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131" t="s">
        <v>898</v>
      </c>
      <c r="FB196" s="33"/>
      <c r="FC196" s="33"/>
      <c r="FD196" s="33"/>
      <c r="FE196" s="131" t="s">
        <v>899</v>
      </c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</row>
    <row r="197" spans="1:181" ht="15.75" customHeight="1" x14ac:dyDescent="0.25">
      <c r="A197" s="25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 t="s">
        <v>900</v>
      </c>
      <c r="V197" s="33"/>
      <c r="W197" s="33"/>
      <c r="X197" s="33"/>
      <c r="Y197" s="33"/>
      <c r="Z197" s="33"/>
      <c r="AA197" s="33"/>
      <c r="AB197" s="33"/>
      <c r="AC197" s="33" t="s">
        <v>421</v>
      </c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29" t="s">
        <v>646</v>
      </c>
      <c r="AO197" s="33"/>
      <c r="AP197" s="33"/>
      <c r="AQ197" s="33"/>
      <c r="AR197" s="29" t="s">
        <v>647</v>
      </c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131" t="s">
        <v>901</v>
      </c>
      <c r="FB197" s="33"/>
      <c r="FC197" s="33"/>
      <c r="FD197" s="33"/>
      <c r="FE197" s="131" t="s">
        <v>902</v>
      </c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</row>
    <row r="198" spans="1:181" ht="15.75" customHeight="1" x14ac:dyDescent="0.25">
      <c r="A198" s="25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 t="s">
        <v>903</v>
      </c>
      <c r="V198" s="33"/>
      <c r="W198" s="33"/>
      <c r="X198" s="33"/>
      <c r="Y198" s="33"/>
      <c r="Z198" s="33"/>
      <c r="AA198" s="33"/>
      <c r="AB198" s="33"/>
      <c r="AC198" s="33" t="s">
        <v>421</v>
      </c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29" t="s">
        <v>650</v>
      </c>
      <c r="AO198" s="33"/>
      <c r="AP198" s="33"/>
      <c r="AQ198" s="33"/>
      <c r="AR198" s="29" t="s">
        <v>651</v>
      </c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131" t="s">
        <v>904</v>
      </c>
      <c r="FB198" s="33"/>
      <c r="FC198" s="33"/>
      <c r="FD198" s="33"/>
      <c r="FE198" s="131" t="s">
        <v>905</v>
      </c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</row>
    <row r="199" spans="1:181" ht="15.75" customHeight="1" x14ac:dyDescent="0.25">
      <c r="A199" s="25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 t="s">
        <v>906</v>
      </c>
      <c r="V199" s="33"/>
      <c r="W199" s="33"/>
      <c r="X199" s="33"/>
      <c r="Y199" s="33"/>
      <c r="Z199" s="33"/>
      <c r="AA199" s="33"/>
      <c r="AB199" s="33"/>
      <c r="AC199" s="33" t="s">
        <v>346</v>
      </c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29" t="s">
        <v>655</v>
      </c>
      <c r="AO199" s="33"/>
      <c r="AP199" s="33"/>
      <c r="AQ199" s="33"/>
      <c r="AR199" s="29" t="s">
        <v>656</v>
      </c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131" t="s">
        <v>907</v>
      </c>
      <c r="FB199" s="33"/>
      <c r="FC199" s="33"/>
      <c r="FD199" s="33"/>
      <c r="FE199" s="131" t="s">
        <v>908</v>
      </c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</row>
    <row r="200" spans="1:181" ht="15.75" customHeight="1" x14ac:dyDescent="0.25">
      <c r="A200" s="25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 t="s">
        <v>909</v>
      </c>
      <c r="V200" s="33"/>
      <c r="W200" s="33"/>
      <c r="X200" s="33"/>
      <c r="Y200" s="33"/>
      <c r="Z200" s="33"/>
      <c r="AA200" s="33"/>
      <c r="AB200" s="33"/>
      <c r="AC200" s="33" t="s">
        <v>685</v>
      </c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29" t="s">
        <v>659</v>
      </c>
      <c r="AO200" s="33"/>
      <c r="AP200" s="33"/>
      <c r="AQ200" s="33"/>
      <c r="AR200" s="29" t="s">
        <v>660</v>
      </c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131" t="s">
        <v>910</v>
      </c>
      <c r="FB200" s="33"/>
      <c r="FC200" s="33"/>
      <c r="FD200" s="33"/>
      <c r="FE200" s="131" t="s">
        <v>911</v>
      </c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</row>
    <row r="201" spans="1:181" ht="15.75" customHeight="1" x14ac:dyDescent="0.25">
      <c r="A201" s="25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 t="s">
        <v>912</v>
      </c>
      <c r="V201" s="33"/>
      <c r="W201" s="33"/>
      <c r="X201" s="33"/>
      <c r="Y201" s="33"/>
      <c r="Z201" s="33"/>
      <c r="AA201" s="33"/>
      <c r="AB201" s="33"/>
      <c r="AC201" s="33" t="s">
        <v>421</v>
      </c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29" t="s">
        <v>664</v>
      </c>
      <c r="AO201" s="33"/>
      <c r="AP201" s="33"/>
      <c r="AQ201" s="33"/>
      <c r="AR201" s="29" t="s">
        <v>913</v>
      </c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131" t="s">
        <v>914</v>
      </c>
      <c r="FB201" s="33"/>
      <c r="FC201" s="33"/>
      <c r="FD201" s="33"/>
      <c r="FE201" s="131" t="s">
        <v>915</v>
      </c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</row>
    <row r="202" spans="1:181" ht="15.75" customHeight="1" x14ac:dyDescent="0.25">
      <c r="A202" s="25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 t="s">
        <v>916</v>
      </c>
      <c r="V202" s="33"/>
      <c r="W202" s="33"/>
      <c r="X202" s="33"/>
      <c r="Y202" s="33"/>
      <c r="Z202" s="33"/>
      <c r="AA202" s="33"/>
      <c r="AB202" s="33"/>
      <c r="AC202" s="33" t="s">
        <v>421</v>
      </c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29" t="s">
        <v>669</v>
      </c>
      <c r="AO202" s="33"/>
      <c r="AP202" s="33"/>
      <c r="AQ202" s="33"/>
      <c r="AR202" s="29" t="s">
        <v>917</v>
      </c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131" t="s">
        <v>918</v>
      </c>
      <c r="FB202" s="33"/>
      <c r="FC202" s="33"/>
      <c r="FD202" s="33"/>
      <c r="FE202" s="131" t="s">
        <v>919</v>
      </c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</row>
    <row r="203" spans="1:181" ht="15.75" customHeight="1" x14ac:dyDescent="0.25">
      <c r="A203" s="25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 t="s">
        <v>920</v>
      </c>
      <c r="V203" s="33"/>
      <c r="W203" s="33"/>
      <c r="X203" s="33"/>
      <c r="Y203" s="33"/>
      <c r="Z203" s="33"/>
      <c r="AA203" s="33"/>
      <c r="AB203" s="33"/>
      <c r="AC203" s="33" t="s">
        <v>346</v>
      </c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29" t="s">
        <v>674</v>
      </c>
      <c r="AO203" s="33"/>
      <c r="AP203" s="33"/>
      <c r="AQ203" s="33"/>
      <c r="AR203" s="29" t="s">
        <v>675</v>
      </c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131" t="s">
        <v>921</v>
      </c>
      <c r="FB203" s="33"/>
      <c r="FC203" s="33"/>
      <c r="FD203" s="33"/>
      <c r="FE203" s="131" t="s">
        <v>922</v>
      </c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</row>
    <row r="204" spans="1:181" ht="15.75" customHeight="1" x14ac:dyDescent="0.25">
      <c r="A204" s="25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 t="s">
        <v>923</v>
      </c>
      <c r="V204" s="33"/>
      <c r="W204" s="33"/>
      <c r="X204" s="33"/>
      <c r="Y204" s="33"/>
      <c r="Z204" s="33"/>
      <c r="AA204" s="33"/>
      <c r="AB204" s="33"/>
      <c r="AC204" s="33" t="s">
        <v>346</v>
      </c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29" t="s">
        <v>678</v>
      </c>
      <c r="AO204" s="33"/>
      <c r="AP204" s="33"/>
      <c r="AQ204" s="33"/>
      <c r="AR204" s="29" t="s">
        <v>924</v>
      </c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131" t="s">
        <v>925</v>
      </c>
      <c r="FB204" s="33"/>
      <c r="FC204" s="33"/>
      <c r="FD204" s="33"/>
      <c r="FE204" s="131" t="s">
        <v>926</v>
      </c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</row>
    <row r="205" spans="1:181" ht="15.75" customHeight="1" x14ac:dyDescent="0.25">
      <c r="A205" s="25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 t="s">
        <v>927</v>
      </c>
      <c r="V205" s="33"/>
      <c r="W205" s="33"/>
      <c r="X205" s="33"/>
      <c r="Y205" s="33"/>
      <c r="Z205" s="33"/>
      <c r="AA205" s="33"/>
      <c r="AB205" s="33"/>
      <c r="AC205" s="33" t="s">
        <v>421</v>
      </c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29" t="s">
        <v>682</v>
      </c>
      <c r="AO205" s="33"/>
      <c r="AP205" s="33"/>
      <c r="AQ205" s="33"/>
      <c r="AR205" s="29" t="s">
        <v>683</v>
      </c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131" t="s">
        <v>928</v>
      </c>
      <c r="FB205" s="33"/>
      <c r="FC205" s="33"/>
      <c r="FD205" s="33"/>
      <c r="FE205" s="131" t="s">
        <v>929</v>
      </c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</row>
    <row r="206" spans="1:181" ht="15.75" customHeight="1" x14ac:dyDescent="0.25">
      <c r="A206" s="25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 t="s">
        <v>930</v>
      </c>
      <c r="V206" s="33"/>
      <c r="W206" s="33"/>
      <c r="X206" s="33"/>
      <c r="Y206" s="33"/>
      <c r="Z206" s="33"/>
      <c r="AA206" s="33"/>
      <c r="AB206" s="33"/>
      <c r="AC206" s="33" t="s">
        <v>354</v>
      </c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29" t="s">
        <v>688</v>
      </c>
      <c r="AO206" s="33"/>
      <c r="AP206" s="33"/>
      <c r="AQ206" s="33"/>
      <c r="AR206" s="29" t="s">
        <v>689</v>
      </c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131" t="s">
        <v>931</v>
      </c>
      <c r="FB206" s="33"/>
      <c r="FC206" s="33"/>
      <c r="FD206" s="33"/>
      <c r="FE206" s="131" t="s">
        <v>932</v>
      </c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</row>
    <row r="207" spans="1:181" ht="15.75" customHeight="1" x14ac:dyDescent="0.25">
      <c r="A207" s="25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 t="s">
        <v>933</v>
      </c>
      <c r="V207" s="33"/>
      <c r="W207" s="33"/>
      <c r="X207" s="33"/>
      <c r="Y207" s="33"/>
      <c r="Z207" s="33"/>
      <c r="AA207" s="33"/>
      <c r="AB207" s="33"/>
      <c r="AC207" s="33" t="s">
        <v>362</v>
      </c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29" t="s">
        <v>692</v>
      </c>
      <c r="AO207" s="33"/>
      <c r="AP207" s="33"/>
      <c r="AQ207" s="33"/>
      <c r="AR207" s="29" t="s">
        <v>693</v>
      </c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43" t="s">
        <v>934</v>
      </c>
      <c r="FB207" s="33"/>
      <c r="FC207" s="33"/>
      <c r="FD207" s="33"/>
      <c r="FE207" s="43" t="s">
        <v>935</v>
      </c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</row>
    <row r="208" spans="1:181" ht="15.75" customHeight="1" x14ac:dyDescent="0.25">
      <c r="A208" s="25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 t="s">
        <v>936</v>
      </c>
      <c r="V208" s="33"/>
      <c r="W208" s="33"/>
      <c r="X208" s="33"/>
      <c r="Y208" s="33"/>
      <c r="Z208" s="33"/>
      <c r="AA208" s="33"/>
      <c r="AB208" s="33"/>
      <c r="AC208" s="33" t="s">
        <v>346</v>
      </c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29" t="s">
        <v>697</v>
      </c>
      <c r="AO208" s="33"/>
      <c r="AP208" s="33"/>
      <c r="AQ208" s="33"/>
      <c r="AR208" s="29" t="s">
        <v>698</v>
      </c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131" t="s">
        <v>937</v>
      </c>
      <c r="FB208" s="33"/>
      <c r="FC208" s="33"/>
      <c r="FD208" s="33"/>
      <c r="FE208" s="131" t="s">
        <v>938</v>
      </c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</row>
    <row r="209" spans="1:181" ht="15.75" customHeight="1" x14ac:dyDescent="0.25">
      <c r="A209" s="25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 t="s">
        <v>939</v>
      </c>
      <c r="V209" s="33"/>
      <c r="W209" s="33"/>
      <c r="X209" s="33"/>
      <c r="Y209" s="33"/>
      <c r="Z209" s="33"/>
      <c r="AA209" s="33"/>
      <c r="AB209" s="33"/>
      <c r="AC209" s="33" t="s">
        <v>354</v>
      </c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29" t="s">
        <v>940</v>
      </c>
      <c r="AO209" s="33"/>
      <c r="AP209" s="33"/>
      <c r="AQ209" s="33"/>
      <c r="AR209" s="29" t="s">
        <v>941</v>
      </c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131" t="s">
        <v>942</v>
      </c>
      <c r="FB209" s="33"/>
      <c r="FC209" s="33"/>
      <c r="FD209" s="33"/>
      <c r="FE209" s="131" t="s">
        <v>943</v>
      </c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</row>
    <row r="210" spans="1:181" ht="15.75" customHeight="1" x14ac:dyDescent="0.25">
      <c r="A210" s="25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 t="s">
        <v>944</v>
      </c>
      <c r="V210" s="33"/>
      <c r="W210" s="33"/>
      <c r="X210" s="33"/>
      <c r="Y210" s="33"/>
      <c r="Z210" s="33"/>
      <c r="AA210" s="33"/>
      <c r="AB210" s="33"/>
      <c r="AC210" s="33" t="s">
        <v>375</v>
      </c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29" t="s">
        <v>945</v>
      </c>
      <c r="AO210" s="33"/>
      <c r="AP210" s="33"/>
      <c r="AQ210" s="33"/>
      <c r="AR210" s="29" t="s">
        <v>946</v>
      </c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131" t="s">
        <v>947</v>
      </c>
      <c r="FB210" s="33"/>
      <c r="FC210" s="33"/>
      <c r="FD210" s="33"/>
      <c r="FE210" s="131" t="s">
        <v>948</v>
      </c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</row>
    <row r="211" spans="1:181" ht="15.75" customHeight="1" x14ac:dyDescent="0.25">
      <c r="A211" s="25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 t="s">
        <v>949</v>
      </c>
      <c r="V211" s="33"/>
      <c r="W211" s="33"/>
      <c r="X211" s="33"/>
      <c r="Y211" s="33"/>
      <c r="Z211" s="33"/>
      <c r="AA211" s="33"/>
      <c r="AB211" s="33"/>
      <c r="AC211" s="33" t="s">
        <v>362</v>
      </c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29" t="s">
        <v>702</v>
      </c>
      <c r="AO211" s="33"/>
      <c r="AP211" s="33"/>
      <c r="AQ211" s="33"/>
      <c r="AR211" s="29" t="s">
        <v>950</v>
      </c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131" t="s">
        <v>951</v>
      </c>
      <c r="FB211" s="33"/>
      <c r="FC211" s="33"/>
      <c r="FD211" s="33"/>
      <c r="FE211" s="131" t="s">
        <v>952</v>
      </c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</row>
    <row r="212" spans="1:181" ht="15.75" customHeight="1" x14ac:dyDescent="0.25">
      <c r="A212" s="25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 t="s">
        <v>953</v>
      </c>
      <c r="V212" s="33"/>
      <c r="W212" s="33"/>
      <c r="X212" s="33"/>
      <c r="Y212" s="33"/>
      <c r="Z212" s="33"/>
      <c r="AA212" s="33"/>
      <c r="AB212" s="33"/>
      <c r="AC212" s="33" t="s">
        <v>362</v>
      </c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29" t="s">
        <v>707</v>
      </c>
      <c r="AO212" s="33"/>
      <c r="AP212" s="33"/>
      <c r="AQ212" s="33"/>
      <c r="AR212" s="29" t="s">
        <v>954</v>
      </c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131" t="s">
        <v>955</v>
      </c>
      <c r="FB212" s="33"/>
      <c r="FC212" s="33"/>
      <c r="FD212" s="33"/>
      <c r="FE212" s="131" t="s">
        <v>956</v>
      </c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</row>
    <row r="213" spans="1:181" ht="15.75" customHeight="1" x14ac:dyDescent="0.25">
      <c r="A213" s="25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 t="s">
        <v>957</v>
      </c>
      <c r="V213" s="33"/>
      <c r="W213" s="33"/>
      <c r="X213" s="33"/>
      <c r="Y213" s="33"/>
      <c r="Z213" s="33"/>
      <c r="AA213" s="33"/>
      <c r="AB213" s="33"/>
      <c r="AC213" s="33" t="s">
        <v>408</v>
      </c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29" t="s">
        <v>717</v>
      </c>
      <c r="AO213" s="33"/>
      <c r="AP213" s="33"/>
      <c r="AQ213" s="33"/>
      <c r="AR213" s="29" t="s">
        <v>958</v>
      </c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131" t="s">
        <v>959</v>
      </c>
      <c r="FB213" s="33"/>
      <c r="FC213" s="33"/>
      <c r="FD213" s="33"/>
      <c r="FE213" s="131" t="s">
        <v>960</v>
      </c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</row>
    <row r="214" spans="1:181" ht="15.75" customHeight="1" x14ac:dyDescent="0.25">
      <c r="A214" s="25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 t="s">
        <v>961</v>
      </c>
      <c r="V214" s="33"/>
      <c r="W214" s="33"/>
      <c r="X214" s="33"/>
      <c r="Y214" s="33"/>
      <c r="Z214" s="33"/>
      <c r="AA214" s="33"/>
      <c r="AB214" s="33"/>
      <c r="AC214" s="33" t="s">
        <v>421</v>
      </c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29" t="s">
        <v>721</v>
      </c>
      <c r="AO214" s="33"/>
      <c r="AP214" s="33"/>
      <c r="AQ214" s="33"/>
      <c r="AR214" s="29" t="s">
        <v>962</v>
      </c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131" t="s">
        <v>963</v>
      </c>
      <c r="FB214" s="33"/>
      <c r="FC214" s="33"/>
      <c r="FD214" s="33"/>
      <c r="FE214" s="131" t="s">
        <v>964</v>
      </c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</row>
    <row r="215" spans="1:181" ht="15.75" customHeight="1" x14ac:dyDescent="0.25">
      <c r="A215" s="25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 t="s">
        <v>965</v>
      </c>
      <c r="V215" s="33"/>
      <c r="W215" s="33"/>
      <c r="X215" s="33"/>
      <c r="Y215" s="33"/>
      <c r="Z215" s="33"/>
      <c r="AA215" s="33"/>
      <c r="AB215" s="33"/>
      <c r="AC215" s="33" t="s">
        <v>531</v>
      </c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29" t="s">
        <v>966</v>
      </c>
      <c r="AO215" s="33"/>
      <c r="AP215" s="33"/>
      <c r="AQ215" s="33"/>
      <c r="AR215" s="29" t="s">
        <v>967</v>
      </c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131" t="s">
        <v>968</v>
      </c>
      <c r="FB215" s="33"/>
      <c r="FC215" s="33"/>
      <c r="FD215" s="33"/>
      <c r="FE215" s="131" t="s">
        <v>969</v>
      </c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</row>
    <row r="216" spans="1:181" ht="15.75" customHeight="1" x14ac:dyDescent="0.25">
      <c r="A216" s="25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 t="s">
        <v>970</v>
      </c>
      <c r="V216" s="33"/>
      <c r="W216" s="33"/>
      <c r="X216" s="33"/>
      <c r="Y216" s="33"/>
      <c r="Z216" s="33"/>
      <c r="AA216" s="33"/>
      <c r="AB216" s="33"/>
      <c r="AC216" s="33" t="s">
        <v>346</v>
      </c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29" t="s">
        <v>971</v>
      </c>
      <c r="AO216" s="33"/>
      <c r="AP216" s="33"/>
      <c r="AQ216" s="33"/>
      <c r="AR216" s="29" t="s">
        <v>972</v>
      </c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131" t="s">
        <v>973</v>
      </c>
      <c r="FB216" s="33"/>
      <c r="FC216" s="33"/>
      <c r="FD216" s="33"/>
      <c r="FE216" s="131" t="s">
        <v>974</v>
      </c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</row>
    <row r="217" spans="1:181" ht="15.75" customHeight="1" x14ac:dyDescent="0.25">
      <c r="A217" s="25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 t="s">
        <v>975</v>
      </c>
      <c r="V217" s="33"/>
      <c r="W217" s="33"/>
      <c r="X217" s="33"/>
      <c r="Y217" s="33"/>
      <c r="Z217" s="33"/>
      <c r="AA217" s="33"/>
      <c r="AB217" s="33"/>
      <c r="AC217" s="33" t="s">
        <v>375</v>
      </c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29" t="s">
        <v>726</v>
      </c>
      <c r="AO217" s="33"/>
      <c r="AP217" s="33"/>
      <c r="AQ217" s="33"/>
      <c r="AR217" s="29" t="s">
        <v>727</v>
      </c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131" t="s">
        <v>976</v>
      </c>
      <c r="FB217" s="33"/>
      <c r="FC217" s="33"/>
      <c r="FD217" s="33"/>
      <c r="FE217" s="131" t="s">
        <v>977</v>
      </c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</row>
    <row r="218" spans="1:181" ht="15.75" customHeight="1" x14ac:dyDescent="0.25">
      <c r="A218" s="25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 t="s">
        <v>978</v>
      </c>
      <c r="V218" s="33"/>
      <c r="W218" s="33"/>
      <c r="X218" s="33"/>
      <c r="Y218" s="33"/>
      <c r="Z218" s="33"/>
      <c r="AA218" s="33"/>
      <c r="AB218" s="33"/>
      <c r="AC218" s="33" t="s">
        <v>685</v>
      </c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29" t="s">
        <v>979</v>
      </c>
      <c r="AO218" s="33"/>
      <c r="AP218" s="33"/>
      <c r="AQ218" s="33"/>
      <c r="AR218" s="29" t="s">
        <v>980</v>
      </c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131" t="s">
        <v>981</v>
      </c>
      <c r="FB218" s="33"/>
      <c r="FC218" s="33"/>
      <c r="FD218" s="33"/>
      <c r="FE218" s="131" t="s">
        <v>982</v>
      </c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</row>
    <row r="219" spans="1:181" ht="15.75" customHeight="1" x14ac:dyDescent="0.25">
      <c r="A219" s="25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 t="s">
        <v>983</v>
      </c>
      <c r="V219" s="33"/>
      <c r="W219" s="33"/>
      <c r="X219" s="33"/>
      <c r="Y219" s="33"/>
      <c r="Z219" s="33"/>
      <c r="AA219" s="33"/>
      <c r="AB219" s="33"/>
      <c r="AC219" s="33" t="s">
        <v>354</v>
      </c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29" t="s">
        <v>731</v>
      </c>
      <c r="AO219" s="33"/>
      <c r="AP219" s="33"/>
      <c r="AQ219" s="33"/>
      <c r="AR219" s="29" t="s">
        <v>984</v>
      </c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131" t="s">
        <v>985</v>
      </c>
      <c r="FB219" s="33"/>
      <c r="FC219" s="33"/>
      <c r="FD219" s="33"/>
      <c r="FE219" s="131" t="s">
        <v>986</v>
      </c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</row>
    <row r="220" spans="1:181" ht="15.75" customHeight="1" x14ac:dyDescent="0.25">
      <c r="A220" s="25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 t="s">
        <v>987</v>
      </c>
      <c r="V220" s="33"/>
      <c r="W220" s="33"/>
      <c r="X220" s="33"/>
      <c r="Y220" s="33"/>
      <c r="Z220" s="33"/>
      <c r="AA220" s="33"/>
      <c r="AB220" s="33"/>
      <c r="AC220" s="33" t="s">
        <v>362</v>
      </c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29" t="s">
        <v>736</v>
      </c>
      <c r="AO220" s="33"/>
      <c r="AP220" s="33"/>
      <c r="AQ220" s="33"/>
      <c r="AR220" s="29" t="s">
        <v>988</v>
      </c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131" t="s">
        <v>989</v>
      </c>
      <c r="FB220" s="33"/>
      <c r="FC220" s="33"/>
      <c r="FD220" s="33"/>
      <c r="FE220" s="131" t="s">
        <v>990</v>
      </c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</row>
    <row r="221" spans="1:181" ht="15.75" customHeight="1" x14ac:dyDescent="0.25">
      <c r="A221" s="25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 t="s">
        <v>991</v>
      </c>
      <c r="V221" s="33"/>
      <c r="W221" s="33"/>
      <c r="X221" s="33"/>
      <c r="Y221" s="33"/>
      <c r="Z221" s="33"/>
      <c r="AA221" s="33"/>
      <c r="AB221" s="33"/>
      <c r="AC221" s="33" t="s">
        <v>375</v>
      </c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29" t="s">
        <v>744</v>
      </c>
      <c r="AO221" s="33"/>
      <c r="AP221" s="33"/>
      <c r="AQ221" s="33"/>
      <c r="AR221" s="29" t="s">
        <v>992</v>
      </c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43" t="s">
        <v>993</v>
      </c>
      <c r="FB221" s="33"/>
      <c r="FC221" s="33"/>
      <c r="FD221" s="33"/>
      <c r="FE221" s="43" t="s">
        <v>994</v>
      </c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</row>
    <row r="222" spans="1:181" ht="15.75" customHeight="1" x14ac:dyDescent="0.25">
      <c r="A222" s="25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 t="s">
        <v>995</v>
      </c>
      <c r="V222" s="33"/>
      <c r="W222" s="33"/>
      <c r="X222" s="33"/>
      <c r="Y222" s="33"/>
      <c r="Z222" s="33"/>
      <c r="AA222" s="33"/>
      <c r="AB222" s="33"/>
      <c r="AC222" s="33" t="s">
        <v>531</v>
      </c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29" t="s">
        <v>748</v>
      </c>
      <c r="AO222" s="33"/>
      <c r="AP222" s="33"/>
      <c r="AQ222" s="33"/>
      <c r="AR222" s="29" t="s">
        <v>996</v>
      </c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43" t="s">
        <v>997</v>
      </c>
      <c r="FB222" s="33"/>
      <c r="FC222" s="33"/>
      <c r="FD222" s="33"/>
      <c r="FE222" s="43" t="s">
        <v>998</v>
      </c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</row>
    <row r="223" spans="1:181" ht="15.75" customHeight="1" x14ac:dyDescent="0.25">
      <c r="A223" s="25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 t="s">
        <v>999</v>
      </c>
      <c r="V223" s="33"/>
      <c r="W223" s="33"/>
      <c r="X223" s="33"/>
      <c r="Y223" s="33"/>
      <c r="Z223" s="33"/>
      <c r="AA223" s="33"/>
      <c r="AB223" s="33"/>
      <c r="AC223" s="33" t="s">
        <v>362</v>
      </c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29" t="s">
        <v>1000</v>
      </c>
      <c r="AO223" s="33"/>
      <c r="AP223" s="33"/>
      <c r="AQ223" s="33"/>
      <c r="AR223" s="29" t="s">
        <v>1001</v>
      </c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43" t="s">
        <v>1002</v>
      </c>
      <c r="FB223" s="33"/>
      <c r="FC223" s="33"/>
      <c r="FD223" s="33"/>
      <c r="FE223" s="43" t="s">
        <v>1003</v>
      </c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</row>
    <row r="224" spans="1:181" ht="15.75" customHeight="1" x14ac:dyDescent="0.25">
      <c r="A224" s="25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 t="s">
        <v>1004</v>
      </c>
      <c r="V224" s="33"/>
      <c r="W224" s="33"/>
      <c r="X224" s="33"/>
      <c r="Y224" s="33"/>
      <c r="Z224" s="33"/>
      <c r="AA224" s="33"/>
      <c r="AB224" s="33"/>
      <c r="AC224" s="33" t="s">
        <v>362</v>
      </c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29" t="s">
        <v>753</v>
      </c>
      <c r="AO224" s="33"/>
      <c r="AP224" s="33"/>
      <c r="AQ224" s="33"/>
      <c r="AR224" s="29" t="s">
        <v>1005</v>
      </c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43" t="s">
        <v>1006</v>
      </c>
      <c r="FB224" s="33"/>
      <c r="FC224" s="33"/>
      <c r="FD224" s="33"/>
      <c r="FE224" s="43" t="s">
        <v>1007</v>
      </c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</row>
    <row r="225" spans="1:181" ht="15.75" customHeight="1" x14ac:dyDescent="0.25">
      <c r="A225" s="25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 t="s">
        <v>1008</v>
      </c>
      <c r="V225" s="33"/>
      <c r="W225" s="33"/>
      <c r="X225" s="33"/>
      <c r="Y225" s="33"/>
      <c r="Z225" s="33"/>
      <c r="AA225" s="33"/>
      <c r="AB225" s="33"/>
      <c r="AC225" s="33" t="s">
        <v>375</v>
      </c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29" t="s">
        <v>758</v>
      </c>
      <c r="AO225" s="33"/>
      <c r="AP225" s="33"/>
      <c r="AQ225" s="33"/>
      <c r="AR225" s="29" t="s">
        <v>759</v>
      </c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43" t="s">
        <v>1009</v>
      </c>
      <c r="FB225" s="33"/>
      <c r="FC225" s="33"/>
      <c r="FD225" s="33"/>
      <c r="FE225" s="43" t="s">
        <v>1010</v>
      </c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</row>
    <row r="226" spans="1:181" ht="15.75" customHeight="1" x14ac:dyDescent="0.25">
      <c r="A226" s="25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 t="s">
        <v>1011</v>
      </c>
      <c r="V226" s="33"/>
      <c r="W226" s="33"/>
      <c r="X226" s="33"/>
      <c r="Y226" s="33"/>
      <c r="Z226" s="33"/>
      <c r="AA226" s="33"/>
      <c r="AB226" s="33"/>
      <c r="AC226" s="33" t="s">
        <v>408</v>
      </c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29" t="s">
        <v>762</v>
      </c>
      <c r="AO226" s="33"/>
      <c r="AP226" s="33"/>
      <c r="AQ226" s="33"/>
      <c r="AR226" s="29" t="s">
        <v>1012</v>
      </c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43" t="s">
        <v>1013</v>
      </c>
      <c r="FB226" s="33"/>
      <c r="FC226" s="33"/>
      <c r="FD226" s="33"/>
      <c r="FE226" s="43" t="s">
        <v>1014</v>
      </c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</row>
    <row r="227" spans="1:181" ht="15.75" customHeight="1" x14ac:dyDescent="0.25">
      <c r="A227" s="25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 t="s">
        <v>1015</v>
      </c>
      <c r="V227" s="33"/>
      <c r="W227" s="33"/>
      <c r="X227" s="33"/>
      <c r="Y227" s="33"/>
      <c r="Z227" s="33"/>
      <c r="AA227" s="33"/>
      <c r="AB227" s="33"/>
      <c r="AC227" s="33" t="s">
        <v>421</v>
      </c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29" t="s">
        <v>767</v>
      </c>
      <c r="AO227" s="33"/>
      <c r="AP227" s="33"/>
      <c r="AQ227" s="33"/>
      <c r="AR227" s="29" t="s">
        <v>1016</v>
      </c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43" t="s">
        <v>1017</v>
      </c>
      <c r="FB227" s="33"/>
      <c r="FC227" s="33"/>
      <c r="FD227" s="33"/>
      <c r="FE227" s="43" t="s">
        <v>1018</v>
      </c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</row>
    <row r="228" spans="1:181" ht="15.75" customHeight="1" x14ac:dyDescent="0.25">
      <c r="A228" s="25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 t="s">
        <v>1019</v>
      </c>
      <c r="V228" s="33"/>
      <c r="W228" s="33"/>
      <c r="X228" s="33"/>
      <c r="Y228" s="33"/>
      <c r="Z228" s="33"/>
      <c r="AA228" s="33"/>
      <c r="AB228" s="33"/>
      <c r="AC228" s="33" t="s">
        <v>375</v>
      </c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9" t="s">
        <v>772</v>
      </c>
      <c r="AO228" s="33"/>
      <c r="AP228" s="33"/>
      <c r="AQ228" s="33"/>
      <c r="AR228" s="29" t="s">
        <v>773</v>
      </c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43" t="s">
        <v>1020</v>
      </c>
      <c r="FB228" s="33"/>
      <c r="FC228" s="33"/>
      <c r="FD228" s="33"/>
      <c r="FE228" s="43" t="s">
        <v>1021</v>
      </c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</row>
    <row r="229" spans="1:181" ht="15.75" customHeight="1" x14ac:dyDescent="0.25">
      <c r="A229" s="25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 t="s">
        <v>1022</v>
      </c>
      <c r="V229" s="33"/>
      <c r="W229" s="33"/>
      <c r="X229" s="33"/>
      <c r="Y229" s="33"/>
      <c r="Z229" s="33"/>
      <c r="AA229" s="33"/>
      <c r="AB229" s="33"/>
      <c r="AC229" s="33" t="s">
        <v>375</v>
      </c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29" t="s">
        <v>1023</v>
      </c>
      <c r="AO229" s="33"/>
      <c r="AP229" s="33"/>
      <c r="AQ229" s="33"/>
      <c r="AR229" s="29" t="s">
        <v>1024</v>
      </c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43" t="s">
        <v>1025</v>
      </c>
      <c r="FB229" s="33"/>
      <c r="FC229" s="33"/>
      <c r="FD229" s="33"/>
      <c r="FE229" s="43" t="s">
        <v>1026</v>
      </c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</row>
    <row r="230" spans="1:181" ht="15.75" customHeight="1" x14ac:dyDescent="0.25">
      <c r="A230" s="25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 t="s">
        <v>1027</v>
      </c>
      <c r="V230" s="33"/>
      <c r="W230" s="33"/>
      <c r="X230" s="33"/>
      <c r="Y230" s="33"/>
      <c r="Z230" s="33"/>
      <c r="AA230" s="33"/>
      <c r="AB230" s="33"/>
      <c r="AC230" s="33" t="s">
        <v>421</v>
      </c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29" t="s">
        <v>1028</v>
      </c>
      <c r="AO230" s="33"/>
      <c r="AP230" s="33"/>
      <c r="AQ230" s="33"/>
      <c r="AR230" s="29" t="s">
        <v>867</v>
      </c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43" t="s">
        <v>1029</v>
      </c>
      <c r="FB230" s="33"/>
      <c r="FC230" s="33"/>
      <c r="FD230" s="33"/>
      <c r="FE230" s="43" t="s">
        <v>1030</v>
      </c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</row>
    <row r="231" spans="1:181" ht="15.75" customHeight="1" x14ac:dyDescent="0.25">
      <c r="A231" s="25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 t="s">
        <v>1031</v>
      </c>
      <c r="V231" s="33"/>
      <c r="W231" s="33"/>
      <c r="X231" s="33"/>
      <c r="Y231" s="33"/>
      <c r="Z231" s="33"/>
      <c r="AA231" s="33"/>
      <c r="AB231" s="33"/>
      <c r="AC231" s="33" t="s">
        <v>354</v>
      </c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29" t="s">
        <v>1032</v>
      </c>
      <c r="AO231" s="33"/>
      <c r="AP231" s="33"/>
      <c r="AQ231" s="33"/>
      <c r="AR231" s="29" t="s">
        <v>1033</v>
      </c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43" t="s">
        <v>1034</v>
      </c>
      <c r="FB231" s="33"/>
      <c r="FC231" s="33"/>
      <c r="FD231" s="33"/>
      <c r="FE231" s="43" t="s">
        <v>1035</v>
      </c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</row>
    <row r="232" spans="1:181" ht="15.75" customHeight="1" x14ac:dyDescent="0.25">
      <c r="A232" s="25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 t="s">
        <v>1036</v>
      </c>
      <c r="V232" s="33"/>
      <c r="W232" s="33"/>
      <c r="X232" s="33"/>
      <c r="Y232" s="33"/>
      <c r="Z232" s="33"/>
      <c r="AA232" s="33"/>
      <c r="AB232" s="33"/>
      <c r="AC232" s="33" t="s">
        <v>421</v>
      </c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29" t="s">
        <v>786</v>
      </c>
      <c r="AO232" s="33"/>
      <c r="AP232" s="33"/>
      <c r="AQ232" s="33"/>
      <c r="AR232" s="29" t="s">
        <v>1037</v>
      </c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43" t="s">
        <v>1038</v>
      </c>
      <c r="FB232" s="33"/>
      <c r="FC232" s="33"/>
      <c r="FD232" s="33"/>
      <c r="FE232" s="43" t="s">
        <v>1039</v>
      </c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</row>
    <row r="233" spans="1:181" ht="15.75" customHeight="1" x14ac:dyDescent="0.25">
      <c r="A233" s="25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 t="s">
        <v>1040</v>
      </c>
      <c r="V233" s="33"/>
      <c r="W233" s="33"/>
      <c r="X233" s="33"/>
      <c r="Y233" s="33"/>
      <c r="Z233" s="33"/>
      <c r="AA233" s="33"/>
      <c r="AB233" s="33"/>
      <c r="AC233" s="33" t="s">
        <v>354</v>
      </c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29" t="s">
        <v>1041</v>
      </c>
      <c r="AO233" s="33"/>
      <c r="AP233" s="33"/>
      <c r="AQ233" s="33"/>
      <c r="AR233" s="29" t="s">
        <v>1042</v>
      </c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43" t="s">
        <v>1043</v>
      </c>
      <c r="FB233" s="33"/>
      <c r="FC233" s="33"/>
      <c r="FD233" s="33"/>
      <c r="FE233" s="43" t="s">
        <v>1044</v>
      </c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</row>
    <row r="234" spans="1:181" ht="15.75" customHeight="1" x14ac:dyDescent="0.25">
      <c r="A234" s="25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 t="s">
        <v>1045</v>
      </c>
      <c r="V234" s="33"/>
      <c r="W234" s="33"/>
      <c r="X234" s="33"/>
      <c r="Y234" s="33"/>
      <c r="Z234" s="33"/>
      <c r="AA234" s="33"/>
      <c r="AB234" s="33"/>
      <c r="AC234" s="33" t="s">
        <v>346</v>
      </c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29" t="s">
        <v>790</v>
      </c>
      <c r="AO234" s="33"/>
      <c r="AP234" s="33"/>
      <c r="AQ234" s="33"/>
      <c r="AR234" s="29" t="s">
        <v>1046</v>
      </c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4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</row>
    <row r="235" spans="1:181" ht="15.75" customHeight="1" x14ac:dyDescent="0.25">
      <c r="A235" s="25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 t="s">
        <v>1047</v>
      </c>
      <c r="V235" s="33"/>
      <c r="W235" s="33"/>
      <c r="X235" s="33"/>
      <c r="Y235" s="33"/>
      <c r="Z235" s="33"/>
      <c r="AA235" s="33"/>
      <c r="AB235" s="33"/>
      <c r="AC235" s="33" t="s">
        <v>421</v>
      </c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29" t="s">
        <v>1048</v>
      </c>
      <c r="AO235" s="33"/>
      <c r="AP235" s="33"/>
      <c r="AQ235" s="33"/>
      <c r="AR235" s="29" t="s">
        <v>1049</v>
      </c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</row>
    <row r="236" spans="1:181" ht="15.75" customHeight="1" x14ac:dyDescent="0.25">
      <c r="A236" s="25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 t="s">
        <v>1050</v>
      </c>
      <c r="V236" s="33"/>
      <c r="W236" s="33"/>
      <c r="X236" s="33"/>
      <c r="Y236" s="33"/>
      <c r="Z236" s="33"/>
      <c r="AA236" s="33"/>
      <c r="AB236" s="33"/>
      <c r="AC236" s="33" t="s">
        <v>354</v>
      </c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29" t="s">
        <v>799</v>
      </c>
      <c r="AO236" s="33"/>
      <c r="AP236" s="33"/>
      <c r="AQ236" s="33"/>
      <c r="AR236" s="29" t="s">
        <v>1051</v>
      </c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</row>
    <row r="237" spans="1:181" ht="15.75" customHeight="1" x14ac:dyDescent="0.25">
      <c r="A237" s="25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 t="s">
        <v>1052</v>
      </c>
      <c r="V237" s="33"/>
      <c r="W237" s="33"/>
      <c r="X237" s="33"/>
      <c r="Y237" s="33"/>
      <c r="Z237" s="33"/>
      <c r="AA237" s="33"/>
      <c r="AB237" s="33"/>
      <c r="AC237" s="33" t="s">
        <v>346</v>
      </c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29" t="s">
        <v>803</v>
      </c>
      <c r="AO237" s="33"/>
      <c r="AP237" s="33"/>
      <c r="AQ237" s="33"/>
      <c r="AR237" s="29" t="s">
        <v>804</v>
      </c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</row>
    <row r="238" spans="1:181" ht="15.75" customHeight="1" x14ac:dyDescent="0.25">
      <c r="A238" s="25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 t="s">
        <v>1053</v>
      </c>
      <c r="V238" s="33"/>
      <c r="W238" s="33"/>
      <c r="X238" s="33"/>
      <c r="Y238" s="33"/>
      <c r="Z238" s="33"/>
      <c r="AA238" s="33"/>
      <c r="AB238" s="33"/>
      <c r="AC238" s="33" t="s">
        <v>421</v>
      </c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29" t="s">
        <v>808</v>
      </c>
      <c r="AO238" s="33"/>
      <c r="AP238" s="33"/>
      <c r="AQ238" s="33"/>
      <c r="AR238" s="29" t="s">
        <v>809</v>
      </c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</row>
    <row r="239" spans="1:181" ht="15.75" customHeight="1" x14ac:dyDescent="0.25">
      <c r="A239" s="25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 t="s">
        <v>1054</v>
      </c>
      <c r="V239" s="33"/>
      <c r="W239" s="33"/>
      <c r="X239" s="33"/>
      <c r="Y239" s="33"/>
      <c r="Z239" s="33"/>
      <c r="AA239" s="33"/>
      <c r="AB239" s="33"/>
      <c r="AC239" s="33" t="s">
        <v>421</v>
      </c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29" t="s">
        <v>1055</v>
      </c>
      <c r="AO239" s="33"/>
      <c r="AP239" s="33"/>
      <c r="AQ239" s="33"/>
      <c r="AR239" s="29" t="s">
        <v>1056</v>
      </c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</row>
    <row r="240" spans="1:181" ht="15.75" customHeight="1" x14ac:dyDescent="0.25">
      <c r="A240" s="25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 t="s">
        <v>1057</v>
      </c>
      <c r="V240" s="33"/>
      <c r="W240" s="33"/>
      <c r="X240" s="33"/>
      <c r="Y240" s="33"/>
      <c r="Z240" s="33"/>
      <c r="AA240" s="33"/>
      <c r="AB240" s="33"/>
      <c r="AC240" s="33" t="s">
        <v>421</v>
      </c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29" t="s">
        <v>825</v>
      </c>
      <c r="AO240" s="33"/>
      <c r="AP240" s="33"/>
      <c r="AQ240" s="33"/>
      <c r="AR240" s="29" t="s">
        <v>1058</v>
      </c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</row>
    <row r="241" spans="1:181" ht="15.75" customHeight="1" x14ac:dyDescent="0.25">
      <c r="A241" s="25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 t="s">
        <v>1059</v>
      </c>
      <c r="V241" s="33"/>
      <c r="W241" s="33"/>
      <c r="X241" s="33"/>
      <c r="Y241" s="33"/>
      <c r="Z241" s="33"/>
      <c r="AA241" s="33"/>
      <c r="AB241" s="33"/>
      <c r="AC241" s="33" t="s">
        <v>531</v>
      </c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29" t="s">
        <v>829</v>
      </c>
      <c r="AO241" s="33"/>
      <c r="AP241" s="33"/>
      <c r="AQ241" s="33"/>
      <c r="AR241" s="29" t="s">
        <v>1060</v>
      </c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</row>
    <row r="242" spans="1:181" ht="15.75" customHeight="1" x14ac:dyDescent="0.25">
      <c r="A242" s="25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 t="s">
        <v>1061</v>
      </c>
      <c r="V242" s="33"/>
      <c r="W242" s="33"/>
      <c r="X242" s="33"/>
      <c r="Y242" s="33"/>
      <c r="Z242" s="33"/>
      <c r="AA242" s="33"/>
      <c r="AB242" s="33"/>
      <c r="AC242" s="33" t="s">
        <v>346</v>
      </c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9" t="s">
        <v>833</v>
      </c>
      <c r="AO242" s="33"/>
      <c r="AP242" s="33"/>
      <c r="AQ242" s="33"/>
      <c r="AR242" s="29" t="s">
        <v>1062</v>
      </c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</row>
    <row r="243" spans="1:181" ht="15.75" customHeight="1" x14ac:dyDescent="0.25">
      <c r="A243" s="25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 t="s">
        <v>1063</v>
      </c>
      <c r="V243" s="33"/>
      <c r="W243" s="33"/>
      <c r="X243" s="33"/>
      <c r="Y243" s="33"/>
      <c r="Z243" s="33"/>
      <c r="AA243" s="33"/>
      <c r="AB243" s="33"/>
      <c r="AC243" s="33" t="s">
        <v>421</v>
      </c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29" t="s">
        <v>1064</v>
      </c>
      <c r="AO243" s="33"/>
      <c r="AP243" s="33"/>
      <c r="AQ243" s="33"/>
      <c r="AR243" s="29" t="s">
        <v>1065</v>
      </c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</row>
    <row r="244" spans="1:181" ht="15.75" customHeight="1" x14ac:dyDescent="0.25">
      <c r="A244" s="25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 t="s">
        <v>1066</v>
      </c>
      <c r="V244" s="33"/>
      <c r="W244" s="33"/>
      <c r="X244" s="33"/>
      <c r="Y244" s="33"/>
      <c r="Z244" s="33"/>
      <c r="AA244" s="33"/>
      <c r="AB244" s="33"/>
      <c r="AC244" s="33" t="s">
        <v>362</v>
      </c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29" t="s">
        <v>1067</v>
      </c>
      <c r="AO244" s="33"/>
      <c r="AP244" s="33"/>
      <c r="AQ244" s="33"/>
      <c r="AR244" s="29" t="s">
        <v>1068</v>
      </c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</row>
    <row r="245" spans="1:181" ht="15.75" customHeight="1" x14ac:dyDescent="0.25">
      <c r="A245" s="25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 t="s">
        <v>1069</v>
      </c>
      <c r="V245" s="33"/>
      <c r="W245" s="33"/>
      <c r="X245" s="33"/>
      <c r="Y245" s="33"/>
      <c r="Z245" s="33"/>
      <c r="AA245" s="33"/>
      <c r="AB245" s="33"/>
      <c r="AC245" s="33" t="s">
        <v>375</v>
      </c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29" t="s">
        <v>1070</v>
      </c>
      <c r="AO245" s="33"/>
      <c r="AP245" s="33"/>
      <c r="AQ245" s="33"/>
      <c r="AR245" s="29" t="s">
        <v>1071</v>
      </c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</row>
    <row r="246" spans="1:181" ht="15.75" customHeight="1" x14ac:dyDescent="0.25">
      <c r="A246" s="25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 t="s">
        <v>1072</v>
      </c>
      <c r="V246" s="33"/>
      <c r="W246" s="33"/>
      <c r="X246" s="33"/>
      <c r="Y246" s="33"/>
      <c r="Z246" s="33"/>
      <c r="AA246" s="33"/>
      <c r="AB246" s="33"/>
      <c r="AC246" s="33" t="s">
        <v>531</v>
      </c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29" t="s">
        <v>1073</v>
      </c>
      <c r="AO246" s="33"/>
      <c r="AP246" s="33"/>
      <c r="AQ246" s="33"/>
      <c r="AR246" s="29" t="s">
        <v>1074</v>
      </c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</row>
    <row r="247" spans="1:181" ht="15.75" customHeight="1" x14ac:dyDescent="0.25">
      <c r="A247" s="25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 t="s">
        <v>1075</v>
      </c>
      <c r="V247" s="33"/>
      <c r="W247" s="33"/>
      <c r="X247" s="33"/>
      <c r="Y247" s="33"/>
      <c r="Z247" s="33"/>
      <c r="AA247" s="33"/>
      <c r="AB247" s="33"/>
      <c r="AC247" s="33" t="s">
        <v>375</v>
      </c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29" t="s">
        <v>1076</v>
      </c>
      <c r="AO247" s="33"/>
      <c r="AP247" s="33"/>
      <c r="AQ247" s="33"/>
      <c r="AR247" s="29" t="s">
        <v>1077</v>
      </c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</row>
    <row r="248" spans="1:181" ht="15.75" customHeight="1" x14ac:dyDescent="0.25">
      <c r="A248" s="25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 t="s">
        <v>1078</v>
      </c>
      <c r="V248" s="33"/>
      <c r="W248" s="33"/>
      <c r="X248" s="33"/>
      <c r="Y248" s="33"/>
      <c r="Z248" s="33"/>
      <c r="AA248" s="33"/>
      <c r="AB248" s="33"/>
      <c r="AC248" s="33" t="s">
        <v>685</v>
      </c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29" t="s">
        <v>870</v>
      </c>
      <c r="AO248" s="33"/>
      <c r="AP248" s="33"/>
      <c r="AQ248" s="33"/>
      <c r="AR248" s="29" t="s">
        <v>1079</v>
      </c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</row>
    <row r="249" spans="1:181" ht="15.75" customHeight="1" x14ac:dyDescent="0.25">
      <c r="A249" s="25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 t="s">
        <v>1080</v>
      </c>
      <c r="V249" s="33"/>
      <c r="W249" s="33"/>
      <c r="X249" s="33"/>
      <c r="Y249" s="33"/>
      <c r="Z249" s="33"/>
      <c r="AA249" s="33"/>
      <c r="AB249" s="33"/>
      <c r="AC249" s="33" t="s">
        <v>421</v>
      </c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29" t="s">
        <v>1081</v>
      </c>
      <c r="AO249" s="33"/>
      <c r="AP249" s="33"/>
      <c r="AQ249" s="33"/>
      <c r="AR249" s="29" t="s">
        <v>1082</v>
      </c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</row>
    <row r="250" spans="1:181" ht="15.75" customHeight="1" x14ac:dyDescent="0.25">
      <c r="A250" s="25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 t="s">
        <v>1083</v>
      </c>
      <c r="V250" s="33"/>
      <c r="W250" s="33"/>
      <c r="X250" s="33"/>
      <c r="Y250" s="33"/>
      <c r="Z250" s="33"/>
      <c r="AA250" s="33"/>
      <c r="AB250" s="33"/>
      <c r="AC250" s="33" t="s">
        <v>354</v>
      </c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29" t="s">
        <v>1084</v>
      </c>
      <c r="AO250" s="33"/>
      <c r="AP250" s="33"/>
      <c r="AQ250" s="33"/>
      <c r="AR250" s="29" t="s">
        <v>977</v>
      </c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</row>
    <row r="251" spans="1:181" ht="15.75" customHeight="1" x14ac:dyDescent="0.25">
      <c r="A251" s="25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 t="s">
        <v>1085</v>
      </c>
      <c r="V251" s="33"/>
      <c r="W251" s="33"/>
      <c r="X251" s="33"/>
      <c r="Y251" s="33"/>
      <c r="Z251" s="33"/>
      <c r="AA251" s="33"/>
      <c r="AB251" s="33"/>
      <c r="AC251" s="33" t="s">
        <v>375</v>
      </c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29" t="s">
        <v>1086</v>
      </c>
      <c r="AO251" s="33"/>
      <c r="AP251" s="33"/>
      <c r="AQ251" s="33"/>
      <c r="AR251" s="29" t="s">
        <v>982</v>
      </c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</row>
    <row r="252" spans="1:181" ht="15.75" customHeight="1" x14ac:dyDescent="0.25">
      <c r="A252" s="25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 t="s">
        <v>1087</v>
      </c>
      <c r="V252" s="33"/>
      <c r="W252" s="33"/>
      <c r="X252" s="33"/>
      <c r="Y252" s="33"/>
      <c r="Z252" s="33"/>
      <c r="AA252" s="33"/>
      <c r="AB252" s="33"/>
      <c r="AC252" s="33" t="s">
        <v>346</v>
      </c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29" t="s">
        <v>1088</v>
      </c>
      <c r="AO252" s="33"/>
      <c r="AP252" s="33"/>
      <c r="AQ252" s="33"/>
      <c r="AR252" s="29" t="s">
        <v>1089</v>
      </c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</row>
    <row r="253" spans="1:181" ht="15.75" customHeight="1" x14ac:dyDescent="0.25">
      <c r="A253" s="25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 t="s">
        <v>1090</v>
      </c>
      <c r="V253" s="33"/>
      <c r="W253" s="33"/>
      <c r="X253" s="33"/>
      <c r="Y253" s="33"/>
      <c r="Z253" s="33"/>
      <c r="AA253" s="33"/>
      <c r="AB253" s="33"/>
      <c r="AC253" s="33" t="s">
        <v>362</v>
      </c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29" t="s">
        <v>1091</v>
      </c>
      <c r="AO253" s="33"/>
      <c r="AP253" s="33"/>
      <c r="AQ253" s="33"/>
      <c r="AR253" s="29" t="s">
        <v>1092</v>
      </c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</row>
    <row r="254" spans="1:181" ht="15.75" customHeight="1" x14ac:dyDescent="0.25">
      <c r="A254" s="25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 t="s">
        <v>1093</v>
      </c>
      <c r="V254" s="33"/>
      <c r="W254" s="33"/>
      <c r="X254" s="33"/>
      <c r="Y254" s="33"/>
      <c r="Z254" s="33"/>
      <c r="AA254" s="33"/>
      <c r="AB254" s="33"/>
      <c r="AC254" s="33" t="s">
        <v>362</v>
      </c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29" t="s">
        <v>1094</v>
      </c>
      <c r="AO254" s="33"/>
      <c r="AP254" s="33"/>
      <c r="AQ254" s="33"/>
      <c r="AR254" s="29" t="s">
        <v>1095</v>
      </c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</row>
    <row r="255" spans="1:181" ht="15.75" customHeight="1" x14ac:dyDescent="0.25">
      <c r="A255" s="25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 t="s">
        <v>1096</v>
      </c>
      <c r="V255" s="33"/>
      <c r="W255" s="33"/>
      <c r="X255" s="33"/>
      <c r="Y255" s="33"/>
      <c r="Z255" s="33"/>
      <c r="AA255" s="33"/>
      <c r="AB255" s="33"/>
      <c r="AC255" s="33" t="s">
        <v>408</v>
      </c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29" t="s">
        <v>1097</v>
      </c>
      <c r="AO255" s="33"/>
      <c r="AP255" s="33"/>
      <c r="AQ255" s="33"/>
      <c r="AR255" s="29" t="s">
        <v>1098</v>
      </c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</row>
    <row r="256" spans="1:181" ht="15.75" customHeight="1" x14ac:dyDescent="0.25">
      <c r="A256" s="25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 t="s">
        <v>1099</v>
      </c>
      <c r="V256" s="33"/>
      <c r="W256" s="33"/>
      <c r="X256" s="33"/>
      <c r="Y256" s="33"/>
      <c r="Z256" s="33"/>
      <c r="AA256" s="33"/>
      <c r="AB256" s="33"/>
      <c r="AC256" s="33" t="s">
        <v>685</v>
      </c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29" t="s">
        <v>1100</v>
      </c>
      <c r="AO256" s="33"/>
      <c r="AP256" s="33"/>
      <c r="AQ256" s="33"/>
      <c r="AR256" s="29" t="s">
        <v>1101</v>
      </c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</row>
    <row r="257" spans="1:181" ht="15.75" customHeight="1" x14ac:dyDescent="0.25">
      <c r="A257" s="25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 t="s">
        <v>1102</v>
      </c>
      <c r="V257" s="33"/>
      <c r="W257" s="33"/>
      <c r="X257" s="33"/>
      <c r="Y257" s="33"/>
      <c r="Z257" s="33"/>
      <c r="AA257" s="33"/>
      <c r="AB257" s="33"/>
      <c r="AC257" s="33" t="s">
        <v>362</v>
      </c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29" t="s">
        <v>1103</v>
      </c>
      <c r="AO257" s="33"/>
      <c r="AP257" s="33"/>
      <c r="AQ257" s="33"/>
      <c r="AR257" s="29" t="s">
        <v>1104</v>
      </c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</row>
    <row r="258" spans="1:181" ht="15.75" customHeight="1" x14ac:dyDescent="0.25">
      <c r="A258" s="25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 t="s">
        <v>1105</v>
      </c>
      <c r="V258" s="33"/>
      <c r="W258" s="33"/>
      <c r="X258" s="33"/>
      <c r="Y258" s="33"/>
      <c r="Z258" s="33"/>
      <c r="AA258" s="33"/>
      <c r="AB258" s="33"/>
      <c r="AC258" s="33" t="s">
        <v>362</v>
      </c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29" t="s">
        <v>1106</v>
      </c>
      <c r="AO258" s="33"/>
      <c r="AP258" s="33"/>
      <c r="AQ258" s="33"/>
      <c r="AR258" s="29" t="s">
        <v>1107</v>
      </c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</row>
    <row r="259" spans="1:181" ht="15.75" customHeight="1" x14ac:dyDescent="0.25">
      <c r="A259" s="25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 t="s">
        <v>1108</v>
      </c>
      <c r="V259" s="33"/>
      <c r="W259" s="33"/>
      <c r="X259" s="33"/>
      <c r="Y259" s="33"/>
      <c r="Z259" s="33"/>
      <c r="AA259" s="33"/>
      <c r="AB259" s="33"/>
      <c r="AC259" s="33" t="s">
        <v>421</v>
      </c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29" t="s">
        <v>1109</v>
      </c>
      <c r="AO259" s="33"/>
      <c r="AP259" s="33"/>
      <c r="AQ259" s="33"/>
      <c r="AR259" s="29" t="s">
        <v>1110</v>
      </c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</row>
    <row r="260" spans="1:181" ht="15.75" customHeight="1" x14ac:dyDescent="0.25">
      <c r="A260" s="25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 t="s">
        <v>1111</v>
      </c>
      <c r="V260" s="33"/>
      <c r="W260" s="33"/>
      <c r="X260" s="33"/>
      <c r="Y260" s="33"/>
      <c r="Z260" s="33"/>
      <c r="AA260" s="33"/>
      <c r="AB260" s="33"/>
      <c r="AC260" s="33" t="s">
        <v>685</v>
      </c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29" t="s">
        <v>1112</v>
      </c>
      <c r="AO260" s="33"/>
      <c r="AP260" s="33"/>
      <c r="AQ260" s="33"/>
      <c r="AR260" s="29" t="s">
        <v>813</v>
      </c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</row>
    <row r="261" spans="1:181" ht="15.75" customHeight="1" x14ac:dyDescent="0.25">
      <c r="A261" s="25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 t="s">
        <v>1113</v>
      </c>
      <c r="V261" s="33"/>
      <c r="W261" s="33"/>
      <c r="X261" s="33"/>
      <c r="Y261" s="33"/>
      <c r="Z261" s="33"/>
      <c r="AA261" s="33"/>
      <c r="AB261" s="33"/>
      <c r="AC261" s="33" t="s">
        <v>354</v>
      </c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29" t="s">
        <v>1114</v>
      </c>
      <c r="AO261" s="33"/>
      <c r="AP261" s="33"/>
      <c r="AQ261" s="33"/>
      <c r="AR261" s="29" t="s">
        <v>817</v>
      </c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</row>
    <row r="262" spans="1:181" ht="15.75" customHeight="1" x14ac:dyDescent="0.25">
      <c r="A262" s="25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 t="s">
        <v>1115</v>
      </c>
      <c r="V262" s="33"/>
      <c r="W262" s="33"/>
      <c r="X262" s="33"/>
      <c r="Y262" s="33"/>
      <c r="Z262" s="33"/>
      <c r="AA262" s="33"/>
      <c r="AB262" s="33"/>
      <c r="AC262" s="33" t="s">
        <v>362</v>
      </c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29" t="s">
        <v>1116</v>
      </c>
      <c r="AO262" s="33"/>
      <c r="AP262" s="33"/>
      <c r="AQ262" s="33"/>
      <c r="AR262" s="29" t="s">
        <v>1117</v>
      </c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</row>
    <row r="263" spans="1:181" ht="15.75" customHeight="1" x14ac:dyDescent="0.25">
      <c r="A263" s="25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 t="s">
        <v>1118</v>
      </c>
      <c r="V263" s="33"/>
      <c r="W263" s="33"/>
      <c r="X263" s="33"/>
      <c r="Y263" s="33"/>
      <c r="Z263" s="33"/>
      <c r="AA263" s="33"/>
      <c r="AB263" s="33"/>
      <c r="AC263" s="33" t="s">
        <v>408</v>
      </c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29" t="s">
        <v>875</v>
      </c>
      <c r="AO263" s="33"/>
      <c r="AP263" s="33"/>
      <c r="AQ263" s="33"/>
      <c r="AR263" s="29" t="s">
        <v>1119</v>
      </c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</row>
    <row r="264" spans="1:181" ht="15.75" customHeight="1" x14ac:dyDescent="0.25">
      <c r="A264" s="25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 t="s">
        <v>1120</v>
      </c>
      <c r="V264" s="33"/>
      <c r="W264" s="33"/>
      <c r="X264" s="33"/>
      <c r="Y264" s="33"/>
      <c r="Z264" s="33"/>
      <c r="AA264" s="33"/>
      <c r="AB264" s="33"/>
      <c r="AC264" s="33" t="s">
        <v>346</v>
      </c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29" t="s">
        <v>1121</v>
      </c>
      <c r="AO264" s="33"/>
      <c r="AP264" s="33"/>
      <c r="AQ264" s="33"/>
      <c r="AR264" s="29" t="s">
        <v>1122</v>
      </c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</row>
    <row r="265" spans="1:181" ht="15.75" customHeight="1" x14ac:dyDescent="0.25">
      <c r="A265" s="25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 t="s">
        <v>1123</v>
      </c>
      <c r="V265" s="33"/>
      <c r="W265" s="33"/>
      <c r="X265" s="33"/>
      <c r="Y265" s="33"/>
      <c r="Z265" s="33"/>
      <c r="AA265" s="33"/>
      <c r="AB265" s="33"/>
      <c r="AC265" s="33" t="s">
        <v>408</v>
      </c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29" t="s">
        <v>883</v>
      </c>
      <c r="AO265" s="33"/>
      <c r="AP265" s="33"/>
      <c r="AQ265" s="33"/>
      <c r="AR265" s="29" t="s">
        <v>1124</v>
      </c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</row>
    <row r="266" spans="1:181" ht="15.75" customHeight="1" x14ac:dyDescent="0.25">
      <c r="A266" s="25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 t="s">
        <v>1125</v>
      </c>
      <c r="V266" s="33"/>
      <c r="W266" s="33"/>
      <c r="X266" s="33"/>
      <c r="Y266" s="33"/>
      <c r="Z266" s="33"/>
      <c r="AA266" s="33"/>
      <c r="AB266" s="33"/>
      <c r="AC266" s="33" t="s">
        <v>421</v>
      </c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29" t="s">
        <v>888</v>
      </c>
      <c r="AO266" s="33"/>
      <c r="AP266" s="33"/>
      <c r="AQ266" s="33"/>
      <c r="AR266" s="29" t="s">
        <v>1126</v>
      </c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</row>
    <row r="267" spans="1:181" ht="15.75" customHeight="1" x14ac:dyDescent="0.25">
      <c r="A267" s="25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 t="s">
        <v>1127</v>
      </c>
      <c r="V267" s="33"/>
      <c r="W267" s="33"/>
      <c r="X267" s="33"/>
      <c r="Y267" s="33"/>
      <c r="Z267" s="33"/>
      <c r="AA267" s="33"/>
      <c r="AB267" s="33"/>
      <c r="AC267" s="33" t="s">
        <v>421</v>
      </c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29" t="s">
        <v>891</v>
      </c>
      <c r="AO267" s="33"/>
      <c r="AP267" s="33"/>
      <c r="AQ267" s="33"/>
      <c r="AR267" s="29" t="s">
        <v>1128</v>
      </c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</row>
    <row r="268" spans="1:181" ht="15.75" customHeight="1" x14ac:dyDescent="0.25">
      <c r="A268" s="25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 t="s">
        <v>1129</v>
      </c>
      <c r="V268" s="33"/>
      <c r="W268" s="33"/>
      <c r="X268" s="33"/>
      <c r="Y268" s="33"/>
      <c r="Z268" s="33"/>
      <c r="AA268" s="33"/>
      <c r="AB268" s="33"/>
      <c r="AC268" s="33" t="s">
        <v>346</v>
      </c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29" t="s">
        <v>894</v>
      </c>
      <c r="AO268" s="33"/>
      <c r="AP268" s="33"/>
      <c r="AQ268" s="33"/>
      <c r="AR268" s="29" t="s">
        <v>1130</v>
      </c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</row>
    <row r="269" spans="1:181" ht="15.75" customHeight="1" x14ac:dyDescent="0.25">
      <c r="A269" s="25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 t="s">
        <v>1131</v>
      </c>
      <c r="V269" s="33"/>
      <c r="W269" s="33"/>
      <c r="X269" s="33"/>
      <c r="Y269" s="33"/>
      <c r="Z269" s="33"/>
      <c r="AA269" s="33"/>
      <c r="AB269" s="33"/>
      <c r="AC269" s="33" t="s">
        <v>421</v>
      </c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29" t="s">
        <v>898</v>
      </c>
      <c r="AO269" s="33"/>
      <c r="AP269" s="33"/>
      <c r="AQ269" s="33"/>
      <c r="AR269" s="29" t="s">
        <v>1132</v>
      </c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</row>
    <row r="270" spans="1:181" ht="15.75" customHeight="1" x14ac:dyDescent="0.25">
      <c r="A270" s="25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 t="s">
        <v>1133</v>
      </c>
      <c r="V270" s="33"/>
      <c r="W270" s="33"/>
      <c r="X270" s="33"/>
      <c r="Y270" s="33"/>
      <c r="Z270" s="33"/>
      <c r="AA270" s="33"/>
      <c r="AB270" s="33"/>
      <c r="AC270" s="33" t="s">
        <v>375</v>
      </c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29" t="s">
        <v>901</v>
      </c>
      <c r="AO270" s="33"/>
      <c r="AP270" s="33"/>
      <c r="AQ270" s="33"/>
      <c r="AR270" s="29" t="s">
        <v>902</v>
      </c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</row>
    <row r="271" spans="1:181" ht="15.75" customHeight="1" x14ac:dyDescent="0.25">
      <c r="A271" s="25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 t="s">
        <v>1134</v>
      </c>
      <c r="V271" s="33"/>
      <c r="W271" s="33"/>
      <c r="X271" s="33"/>
      <c r="Y271" s="33"/>
      <c r="Z271" s="33"/>
      <c r="AA271" s="33"/>
      <c r="AB271" s="33"/>
      <c r="AC271" s="33" t="s">
        <v>408</v>
      </c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29" t="s">
        <v>1135</v>
      </c>
      <c r="AO271" s="33"/>
      <c r="AP271" s="33"/>
      <c r="AQ271" s="33"/>
      <c r="AR271" s="29" t="s">
        <v>1136</v>
      </c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</row>
    <row r="272" spans="1:181" ht="15.75" customHeight="1" x14ac:dyDescent="0.25">
      <c r="A272" s="25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 t="s">
        <v>1137</v>
      </c>
      <c r="V272" s="33"/>
      <c r="W272" s="33"/>
      <c r="X272" s="33"/>
      <c r="Y272" s="33"/>
      <c r="Z272" s="33"/>
      <c r="AA272" s="33"/>
      <c r="AB272" s="33"/>
      <c r="AC272" s="33" t="s">
        <v>354</v>
      </c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29" t="s">
        <v>904</v>
      </c>
      <c r="AO272" s="33"/>
      <c r="AP272" s="33"/>
      <c r="AQ272" s="33"/>
      <c r="AR272" s="29" t="s">
        <v>1138</v>
      </c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</row>
    <row r="273" spans="1:181" ht="15.75" customHeight="1" x14ac:dyDescent="0.25">
      <c r="A273" s="25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 t="s">
        <v>1139</v>
      </c>
      <c r="V273" s="33"/>
      <c r="W273" s="33"/>
      <c r="X273" s="33"/>
      <c r="Y273" s="33"/>
      <c r="Z273" s="33"/>
      <c r="AA273" s="33"/>
      <c r="AB273" s="33"/>
      <c r="AC273" s="33" t="s">
        <v>421</v>
      </c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29" t="s">
        <v>1140</v>
      </c>
      <c r="AO273" s="33"/>
      <c r="AP273" s="33"/>
      <c r="AQ273" s="33"/>
      <c r="AR273" s="29" t="s">
        <v>1141</v>
      </c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</row>
    <row r="274" spans="1:181" ht="15.75" customHeight="1" x14ac:dyDescent="0.25">
      <c r="A274" s="25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 t="s">
        <v>1142</v>
      </c>
      <c r="V274" s="33"/>
      <c r="W274" s="33"/>
      <c r="X274" s="33"/>
      <c r="Y274" s="33"/>
      <c r="Z274" s="33"/>
      <c r="AA274" s="33"/>
      <c r="AB274" s="33"/>
      <c r="AC274" s="33" t="s">
        <v>421</v>
      </c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29" t="s">
        <v>914</v>
      </c>
      <c r="AO274" s="33"/>
      <c r="AP274" s="33"/>
      <c r="AQ274" s="33"/>
      <c r="AR274" s="29" t="s">
        <v>1143</v>
      </c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</row>
    <row r="275" spans="1:181" ht="15.75" customHeight="1" x14ac:dyDescent="0.25">
      <c r="A275" s="25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 t="s">
        <v>1144</v>
      </c>
      <c r="V275" s="33"/>
      <c r="W275" s="33"/>
      <c r="X275" s="33"/>
      <c r="Y275" s="33"/>
      <c r="Z275" s="33"/>
      <c r="AA275" s="33"/>
      <c r="AB275" s="33"/>
      <c r="AC275" s="33" t="s">
        <v>685</v>
      </c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29" t="s">
        <v>918</v>
      </c>
      <c r="AO275" s="33"/>
      <c r="AP275" s="33"/>
      <c r="AQ275" s="33"/>
      <c r="AR275" s="29" t="s">
        <v>1145</v>
      </c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</row>
    <row r="276" spans="1:181" ht="15.75" customHeight="1" x14ac:dyDescent="0.25">
      <c r="A276" s="25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 t="s">
        <v>1146</v>
      </c>
      <c r="V276" s="33"/>
      <c r="W276" s="33"/>
      <c r="X276" s="33"/>
      <c r="Y276" s="33"/>
      <c r="Z276" s="33"/>
      <c r="AA276" s="33"/>
      <c r="AB276" s="33"/>
      <c r="AC276" s="33" t="s">
        <v>531</v>
      </c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29" t="s">
        <v>921</v>
      </c>
      <c r="AO276" s="33"/>
      <c r="AP276" s="33"/>
      <c r="AQ276" s="33"/>
      <c r="AR276" s="29" t="s">
        <v>1147</v>
      </c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</row>
    <row r="277" spans="1:181" ht="15.75" customHeight="1" x14ac:dyDescent="0.25">
      <c r="A277" s="25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 t="s">
        <v>1148</v>
      </c>
      <c r="V277" s="33"/>
      <c r="W277" s="33"/>
      <c r="X277" s="33"/>
      <c r="Y277" s="33"/>
      <c r="Z277" s="33"/>
      <c r="AA277" s="33"/>
      <c r="AB277" s="33"/>
      <c r="AC277" s="33" t="s">
        <v>421</v>
      </c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29" t="s">
        <v>925</v>
      </c>
      <c r="AO277" s="33"/>
      <c r="AP277" s="33"/>
      <c r="AQ277" s="33"/>
      <c r="AR277" s="29" t="s">
        <v>1149</v>
      </c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</row>
    <row r="278" spans="1:181" ht="15.75" customHeight="1" x14ac:dyDescent="0.25">
      <c r="A278" s="25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 t="s">
        <v>1150</v>
      </c>
      <c r="V278" s="33"/>
      <c r="W278" s="33"/>
      <c r="X278" s="33"/>
      <c r="Y278" s="33"/>
      <c r="Z278" s="33"/>
      <c r="AA278" s="33"/>
      <c r="AB278" s="33"/>
      <c r="AC278" s="33" t="s">
        <v>531</v>
      </c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29" t="s">
        <v>934</v>
      </c>
      <c r="AO278" s="33"/>
      <c r="AP278" s="33"/>
      <c r="AQ278" s="33"/>
      <c r="AR278" s="29" t="s">
        <v>1151</v>
      </c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</row>
    <row r="279" spans="1:181" ht="15.75" customHeight="1" x14ac:dyDescent="0.25">
      <c r="A279" s="25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 t="s">
        <v>1152</v>
      </c>
      <c r="V279" s="33"/>
      <c r="W279" s="33"/>
      <c r="X279" s="33"/>
      <c r="Y279" s="33"/>
      <c r="Z279" s="33"/>
      <c r="AA279" s="33"/>
      <c r="AB279" s="33"/>
      <c r="AC279" s="33" t="s">
        <v>408</v>
      </c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29" t="s">
        <v>937</v>
      </c>
      <c r="AO279" s="33"/>
      <c r="AP279" s="33"/>
      <c r="AQ279" s="33"/>
      <c r="AR279" s="29" t="s">
        <v>1153</v>
      </c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</row>
    <row r="280" spans="1:181" ht="15.75" customHeight="1" x14ac:dyDescent="0.25">
      <c r="A280" s="25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 t="s">
        <v>1154</v>
      </c>
      <c r="V280" s="33"/>
      <c r="W280" s="33"/>
      <c r="X280" s="33"/>
      <c r="Y280" s="33"/>
      <c r="Z280" s="33"/>
      <c r="AA280" s="33"/>
      <c r="AB280" s="33"/>
      <c r="AC280" s="33" t="s">
        <v>346</v>
      </c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29" t="s">
        <v>942</v>
      </c>
      <c r="AO280" s="33"/>
      <c r="AP280" s="33"/>
      <c r="AQ280" s="33"/>
      <c r="AR280" s="29" t="s">
        <v>1155</v>
      </c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</row>
    <row r="281" spans="1:181" ht="15.75" customHeight="1" x14ac:dyDescent="0.25">
      <c r="A281" s="25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 t="s">
        <v>1156</v>
      </c>
      <c r="V281" s="33"/>
      <c r="W281" s="33"/>
      <c r="X281" s="33"/>
      <c r="Y281" s="33"/>
      <c r="Z281" s="33"/>
      <c r="AA281" s="33"/>
      <c r="AB281" s="33"/>
      <c r="AC281" s="33" t="s">
        <v>531</v>
      </c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29" t="s">
        <v>947</v>
      </c>
      <c r="AO281" s="33"/>
      <c r="AP281" s="33"/>
      <c r="AQ281" s="33"/>
      <c r="AR281" s="29" t="s">
        <v>948</v>
      </c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</row>
    <row r="282" spans="1:181" ht="15.75" customHeight="1" x14ac:dyDescent="0.25">
      <c r="A282" s="25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 t="s">
        <v>1157</v>
      </c>
      <c r="V282" s="33"/>
      <c r="W282" s="33"/>
      <c r="X282" s="33"/>
      <c r="Y282" s="33"/>
      <c r="Z282" s="33"/>
      <c r="AA282" s="33"/>
      <c r="AB282" s="33"/>
      <c r="AC282" s="33" t="s">
        <v>375</v>
      </c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29" t="s">
        <v>963</v>
      </c>
      <c r="AO282" s="33"/>
      <c r="AP282" s="33"/>
      <c r="AQ282" s="33"/>
      <c r="AR282" s="29" t="s">
        <v>1158</v>
      </c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</row>
    <row r="283" spans="1:181" ht="15.75" customHeight="1" x14ac:dyDescent="0.25">
      <c r="A283" s="25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 t="s">
        <v>1159</v>
      </c>
      <c r="V283" s="33"/>
      <c r="W283" s="33"/>
      <c r="X283" s="33"/>
      <c r="Y283" s="33"/>
      <c r="Z283" s="33"/>
      <c r="AA283" s="33"/>
      <c r="AB283" s="33"/>
      <c r="AC283" s="33" t="s">
        <v>421</v>
      </c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29" t="s">
        <v>968</v>
      </c>
      <c r="AO283" s="33"/>
      <c r="AP283" s="33"/>
      <c r="AQ283" s="33"/>
      <c r="AR283" s="29" t="s">
        <v>1160</v>
      </c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</row>
    <row r="284" spans="1:181" ht="15.75" customHeight="1" x14ac:dyDescent="0.25">
      <c r="A284" s="25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 t="s">
        <v>1161</v>
      </c>
      <c r="V284" s="33"/>
      <c r="W284" s="33"/>
      <c r="X284" s="33"/>
      <c r="Y284" s="33"/>
      <c r="Z284" s="33"/>
      <c r="AA284" s="33"/>
      <c r="AB284" s="33"/>
      <c r="AC284" s="33" t="s">
        <v>531</v>
      </c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29" t="s">
        <v>973</v>
      </c>
      <c r="AO284" s="33"/>
      <c r="AP284" s="33"/>
      <c r="AQ284" s="33"/>
      <c r="AR284" s="29" t="s">
        <v>1162</v>
      </c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</row>
    <row r="285" spans="1:181" ht="15.75" customHeight="1" x14ac:dyDescent="0.25">
      <c r="A285" s="25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 t="s">
        <v>1163</v>
      </c>
      <c r="V285" s="33"/>
      <c r="W285" s="33"/>
      <c r="X285" s="33"/>
      <c r="Y285" s="33"/>
      <c r="Z285" s="33"/>
      <c r="AA285" s="33"/>
      <c r="AB285" s="33"/>
      <c r="AC285" s="33" t="s">
        <v>421</v>
      </c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29" t="s">
        <v>993</v>
      </c>
      <c r="AO285" s="33"/>
      <c r="AP285" s="33"/>
      <c r="AQ285" s="33"/>
      <c r="AR285" s="29" t="s">
        <v>1164</v>
      </c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</row>
    <row r="286" spans="1:181" ht="15.75" customHeight="1" x14ac:dyDescent="0.25">
      <c r="A286" s="25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 t="s">
        <v>1165</v>
      </c>
      <c r="V286" s="33"/>
      <c r="W286" s="33"/>
      <c r="X286" s="33"/>
      <c r="Y286" s="33"/>
      <c r="Z286" s="33"/>
      <c r="AA286" s="33"/>
      <c r="AB286" s="33"/>
      <c r="AC286" s="33" t="s">
        <v>685</v>
      </c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29" t="s">
        <v>1166</v>
      </c>
      <c r="AO286" s="33"/>
      <c r="AP286" s="33"/>
      <c r="AQ286" s="33"/>
      <c r="AR286" s="29" t="s">
        <v>1167</v>
      </c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</row>
    <row r="287" spans="1:181" ht="15.75" customHeight="1" x14ac:dyDescent="0.25">
      <c r="A287" s="25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 t="s">
        <v>1168</v>
      </c>
      <c r="V287" s="33"/>
      <c r="W287" s="33"/>
      <c r="X287" s="33"/>
      <c r="Y287" s="33"/>
      <c r="Z287" s="33"/>
      <c r="AA287" s="33"/>
      <c r="AB287" s="33"/>
      <c r="AC287" s="33" t="s">
        <v>531</v>
      </c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29" t="s">
        <v>1169</v>
      </c>
      <c r="AO287" s="33"/>
      <c r="AP287" s="33"/>
      <c r="AQ287" s="33"/>
      <c r="AR287" s="29" t="s">
        <v>1170</v>
      </c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</row>
    <row r="288" spans="1:181" ht="15.75" customHeight="1" x14ac:dyDescent="0.25">
      <c r="A288" s="25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 t="s">
        <v>1171</v>
      </c>
      <c r="V288" s="33"/>
      <c r="W288" s="33"/>
      <c r="X288" s="33"/>
      <c r="Y288" s="33"/>
      <c r="Z288" s="33"/>
      <c r="AA288" s="33"/>
      <c r="AB288" s="33"/>
      <c r="AC288" s="33" t="s">
        <v>421</v>
      </c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29" t="s">
        <v>1172</v>
      </c>
      <c r="AO288" s="33"/>
      <c r="AP288" s="33"/>
      <c r="AQ288" s="33"/>
      <c r="AR288" s="29" t="s">
        <v>1173</v>
      </c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</row>
    <row r="289" spans="1:181" ht="15.75" customHeight="1" x14ac:dyDescent="0.25">
      <c r="A289" s="25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 t="s">
        <v>1174</v>
      </c>
      <c r="V289" s="33"/>
      <c r="W289" s="33"/>
      <c r="X289" s="33"/>
      <c r="Y289" s="33"/>
      <c r="Z289" s="33"/>
      <c r="AA289" s="33"/>
      <c r="AB289" s="33"/>
      <c r="AC289" s="33" t="s">
        <v>531</v>
      </c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29" t="s">
        <v>1175</v>
      </c>
      <c r="AO289" s="33"/>
      <c r="AP289" s="33"/>
      <c r="AQ289" s="33"/>
      <c r="AR289" s="29" t="s">
        <v>1176</v>
      </c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</row>
    <row r="290" spans="1:181" ht="15.75" customHeight="1" x14ac:dyDescent="0.25">
      <c r="A290" s="25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 t="s">
        <v>1177</v>
      </c>
      <c r="V290" s="33"/>
      <c r="W290" s="33"/>
      <c r="X290" s="33"/>
      <c r="Y290" s="33"/>
      <c r="Z290" s="33"/>
      <c r="AA290" s="33"/>
      <c r="AB290" s="33"/>
      <c r="AC290" s="33" t="s">
        <v>375</v>
      </c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29" t="s">
        <v>1178</v>
      </c>
      <c r="AO290" s="33"/>
      <c r="AP290" s="33"/>
      <c r="AQ290" s="33"/>
      <c r="AR290" s="29" t="s">
        <v>1179</v>
      </c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</row>
    <row r="291" spans="1:181" ht="15.75" customHeight="1" x14ac:dyDescent="0.25">
      <c r="A291" s="25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 t="s">
        <v>1180</v>
      </c>
      <c r="V291" s="33"/>
      <c r="W291" s="33"/>
      <c r="X291" s="33"/>
      <c r="Y291" s="33"/>
      <c r="Z291" s="33"/>
      <c r="AA291" s="33"/>
      <c r="AB291" s="33"/>
      <c r="AC291" s="33" t="s">
        <v>346</v>
      </c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29" t="s">
        <v>1181</v>
      </c>
      <c r="AO291" s="33"/>
      <c r="AP291" s="33"/>
      <c r="AQ291" s="33"/>
      <c r="AR291" s="29" t="s">
        <v>1182</v>
      </c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</row>
    <row r="292" spans="1:181" ht="15.75" customHeight="1" x14ac:dyDescent="0.25">
      <c r="A292" s="25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 t="s">
        <v>1183</v>
      </c>
      <c r="V292" s="33"/>
      <c r="W292" s="33"/>
      <c r="X292" s="33"/>
      <c r="Y292" s="33"/>
      <c r="Z292" s="33"/>
      <c r="AA292" s="33"/>
      <c r="AB292" s="33"/>
      <c r="AC292" s="33" t="s">
        <v>375</v>
      </c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29" t="s">
        <v>1184</v>
      </c>
      <c r="AO292" s="33"/>
      <c r="AP292" s="33"/>
      <c r="AQ292" s="33"/>
      <c r="AR292" s="29" t="s">
        <v>1185</v>
      </c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</row>
    <row r="293" spans="1:181" ht="15.75" customHeight="1" x14ac:dyDescent="0.25">
      <c r="A293" s="25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 t="s">
        <v>1186</v>
      </c>
      <c r="V293" s="33"/>
      <c r="W293" s="33"/>
      <c r="X293" s="33"/>
      <c r="Y293" s="33"/>
      <c r="Z293" s="33"/>
      <c r="AA293" s="33"/>
      <c r="AB293" s="33"/>
      <c r="AC293" s="33" t="s">
        <v>408</v>
      </c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29" t="s">
        <v>1187</v>
      </c>
      <c r="AO293" s="33"/>
      <c r="AP293" s="33"/>
      <c r="AQ293" s="33"/>
      <c r="AR293" s="29" t="s">
        <v>1188</v>
      </c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</row>
    <row r="294" spans="1:181" ht="15.75" customHeight="1" x14ac:dyDescent="0.25">
      <c r="A294" s="25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 t="s">
        <v>1189</v>
      </c>
      <c r="V294" s="33"/>
      <c r="W294" s="33"/>
      <c r="X294" s="33"/>
      <c r="Y294" s="33"/>
      <c r="Z294" s="33"/>
      <c r="AA294" s="33"/>
      <c r="AB294" s="33"/>
      <c r="AC294" s="33" t="s">
        <v>362</v>
      </c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29" t="s">
        <v>1190</v>
      </c>
      <c r="AO294" s="33"/>
      <c r="AP294" s="33"/>
      <c r="AQ294" s="33"/>
      <c r="AR294" s="29" t="s">
        <v>1191</v>
      </c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</row>
    <row r="295" spans="1:181" ht="15.75" customHeight="1" x14ac:dyDescent="0.25">
      <c r="A295" s="25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 t="s">
        <v>1192</v>
      </c>
      <c r="V295" s="33"/>
      <c r="W295" s="33"/>
      <c r="X295" s="33"/>
      <c r="Y295" s="33"/>
      <c r="Z295" s="33"/>
      <c r="AA295" s="33"/>
      <c r="AB295" s="33"/>
      <c r="AC295" s="33" t="s">
        <v>421</v>
      </c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9" t="s">
        <v>1193</v>
      </c>
      <c r="AO295" s="33"/>
      <c r="AP295" s="33"/>
      <c r="AQ295" s="33"/>
      <c r="AR295" s="29" t="s">
        <v>1194</v>
      </c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</row>
    <row r="296" spans="1:181" ht="15.75" customHeight="1" x14ac:dyDescent="0.25">
      <c r="A296" s="25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 t="s">
        <v>1195</v>
      </c>
      <c r="V296" s="33"/>
      <c r="W296" s="33"/>
      <c r="X296" s="33"/>
      <c r="Y296" s="33"/>
      <c r="Z296" s="33"/>
      <c r="AA296" s="33"/>
      <c r="AB296" s="33"/>
      <c r="AC296" s="33" t="s">
        <v>354</v>
      </c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29" t="s">
        <v>1196</v>
      </c>
      <c r="AO296" s="33"/>
      <c r="AP296" s="33"/>
      <c r="AQ296" s="33"/>
      <c r="AR296" s="29" t="s">
        <v>1197</v>
      </c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</row>
    <row r="297" spans="1:181" ht="15.75" customHeight="1" x14ac:dyDescent="0.25">
      <c r="A297" s="25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 t="s">
        <v>1198</v>
      </c>
      <c r="V297" s="33"/>
      <c r="W297" s="33"/>
      <c r="X297" s="33"/>
      <c r="Y297" s="33"/>
      <c r="Z297" s="33"/>
      <c r="AA297" s="33"/>
      <c r="AB297" s="33"/>
      <c r="AC297" s="33" t="s">
        <v>421</v>
      </c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29" t="s">
        <v>1002</v>
      </c>
      <c r="AO297" s="33"/>
      <c r="AP297" s="33"/>
      <c r="AQ297" s="33"/>
      <c r="AR297" s="29" t="s">
        <v>1199</v>
      </c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</row>
    <row r="298" spans="1:181" ht="15.75" customHeight="1" x14ac:dyDescent="0.25">
      <c r="A298" s="25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 t="s">
        <v>1200</v>
      </c>
      <c r="V298" s="33"/>
      <c r="W298" s="33"/>
      <c r="X298" s="33"/>
      <c r="Y298" s="33"/>
      <c r="Z298" s="33"/>
      <c r="AA298" s="33"/>
      <c r="AB298" s="33"/>
      <c r="AC298" s="33" t="s">
        <v>354</v>
      </c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29" t="s">
        <v>1201</v>
      </c>
      <c r="AO298" s="33"/>
      <c r="AP298" s="33"/>
      <c r="AQ298" s="33"/>
      <c r="AR298" s="29" t="s">
        <v>1202</v>
      </c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</row>
    <row r="299" spans="1:181" ht="15.75" customHeight="1" x14ac:dyDescent="0.25">
      <c r="A299" s="25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 t="s">
        <v>1203</v>
      </c>
      <c r="V299" s="33"/>
      <c r="W299" s="33"/>
      <c r="X299" s="33"/>
      <c r="Y299" s="33"/>
      <c r="Z299" s="33"/>
      <c r="AA299" s="33"/>
      <c r="AB299" s="33"/>
      <c r="AC299" s="33" t="s">
        <v>375</v>
      </c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29" t="s">
        <v>1006</v>
      </c>
      <c r="AO299" s="33"/>
      <c r="AP299" s="33"/>
      <c r="AQ299" s="33"/>
      <c r="AR299" s="29" t="s">
        <v>1204</v>
      </c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</row>
    <row r="300" spans="1:181" ht="15.75" customHeight="1" x14ac:dyDescent="0.25">
      <c r="A300" s="25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 t="s">
        <v>1205</v>
      </c>
      <c r="V300" s="33"/>
      <c r="W300" s="33"/>
      <c r="X300" s="33"/>
      <c r="Y300" s="33"/>
      <c r="Z300" s="33"/>
      <c r="AA300" s="33"/>
      <c r="AB300" s="33"/>
      <c r="AC300" s="33" t="s">
        <v>408</v>
      </c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29" t="s">
        <v>1206</v>
      </c>
      <c r="AO300" s="33"/>
      <c r="AP300" s="33"/>
      <c r="AQ300" s="33"/>
      <c r="AR300" s="29" t="s">
        <v>1207</v>
      </c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</row>
    <row r="301" spans="1:181" ht="15.75" customHeight="1" x14ac:dyDescent="0.25">
      <c r="A301" s="25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 t="s">
        <v>1208</v>
      </c>
      <c r="V301" s="33"/>
      <c r="W301" s="33"/>
      <c r="X301" s="33"/>
      <c r="Y301" s="33"/>
      <c r="Z301" s="33"/>
      <c r="AA301" s="33"/>
      <c r="AB301" s="33"/>
      <c r="AC301" s="33" t="s">
        <v>375</v>
      </c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29" t="s">
        <v>1209</v>
      </c>
      <c r="AO301" s="33"/>
      <c r="AP301" s="33"/>
      <c r="AQ301" s="33"/>
      <c r="AR301" s="29" t="s">
        <v>1210</v>
      </c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</row>
    <row r="302" spans="1:181" ht="15.75" customHeight="1" x14ac:dyDescent="0.25">
      <c r="A302" s="25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 t="s">
        <v>1211</v>
      </c>
      <c r="V302" s="33"/>
      <c r="W302" s="33"/>
      <c r="X302" s="33"/>
      <c r="Y302" s="33"/>
      <c r="Z302" s="33"/>
      <c r="AA302" s="33"/>
      <c r="AB302" s="33"/>
      <c r="AC302" s="33" t="s">
        <v>354</v>
      </c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29" t="s">
        <v>1009</v>
      </c>
      <c r="AO302" s="33"/>
      <c r="AP302" s="33"/>
      <c r="AQ302" s="33"/>
      <c r="AR302" s="29" t="s">
        <v>1212</v>
      </c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</row>
    <row r="303" spans="1:181" ht="15.75" customHeight="1" x14ac:dyDescent="0.25">
      <c r="A303" s="25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 t="s">
        <v>1213</v>
      </c>
      <c r="V303" s="33"/>
      <c r="W303" s="33"/>
      <c r="X303" s="33"/>
      <c r="Y303" s="33"/>
      <c r="Z303" s="33"/>
      <c r="AA303" s="33"/>
      <c r="AB303" s="33"/>
      <c r="AC303" s="33" t="s">
        <v>685</v>
      </c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29" t="s">
        <v>1013</v>
      </c>
      <c r="AO303" s="33"/>
      <c r="AP303" s="33"/>
      <c r="AQ303" s="33"/>
      <c r="AR303" s="29" t="s">
        <v>1214</v>
      </c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</row>
    <row r="304" spans="1:181" ht="15.75" customHeight="1" x14ac:dyDescent="0.25">
      <c r="A304" s="25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 t="s">
        <v>1215</v>
      </c>
      <c r="V304" s="33"/>
      <c r="W304" s="33"/>
      <c r="X304" s="33"/>
      <c r="Y304" s="33"/>
      <c r="Z304" s="33"/>
      <c r="AA304" s="33"/>
      <c r="AB304" s="33"/>
      <c r="AC304" s="33" t="s">
        <v>531</v>
      </c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29" t="s">
        <v>1216</v>
      </c>
      <c r="AO304" s="33"/>
      <c r="AP304" s="33"/>
      <c r="AQ304" s="33"/>
      <c r="AR304" s="29" t="s">
        <v>1217</v>
      </c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</row>
    <row r="305" spans="1:181" ht="15.75" customHeight="1" x14ac:dyDescent="0.25">
      <c r="A305" s="25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 t="s">
        <v>1218</v>
      </c>
      <c r="V305" s="33"/>
      <c r="W305" s="33"/>
      <c r="X305" s="33"/>
      <c r="Y305" s="33"/>
      <c r="Z305" s="33"/>
      <c r="AA305" s="33"/>
      <c r="AB305" s="33"/>
      <c r="AC305" s="33" t="s">
        <v>421</v>
      </c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29" t="s">
        <v>1017</v>
      </c>
      <c r="AO305" s="33"/>
      <c r="AP305" s="33"/>
      <c r="AQ305" s="33"/>
      <c r="AR305" s="29" t="s">
        <v>1219</v>
      </c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</row>
    <row r="306" spans="1:181" ht="15.75" customHeight="1" x14ac:dyDescent="0.25">
      <c r="A306" s="25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 t="s">
        <v>1220</v>
      </c>
      <c r="V306" s="33"/>
      <c r="W306" s="33"/>
      <c r="X306" s="33"/>
      <c r="Y306" s="33"/>
      <c r="Z306" s="33"/>
      <c r="AA306" s="33"/>
      <c r="AB306" s="33"/>
      <c r="AC306" s="33" t="s">
        <v>531</v>
      </c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29" t="s">
        <v>1020</v>
      </c>
      <c r="AO306" s="33"/>
      <c r="AP306" s="33"/>
      <c r="AQ306" s="33"/>
      <c r="AR306" s="29" t="s">
        <v>1221</v>
      </c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</row>
    <row r="307" spans="1:181" ht="15.75" customHeight="1" x14ac:dyDescent="0.25">
      <c r="A307" s="25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 t="s">
        <v>1222</v>
      </c>
      <c r="V307" s="33"/>
      <c r="W307" s="33"/>
      <c r="X307" s="33"/>
      <c r="Y307" s="33"/>
      <c r="Z307" s="33"/>
      <c r="AA307" s="33"/>
      <c r="AB307" s="33"/>
      <c r="AC307" s="33" t="s">
        <v>346</v>
      </c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29" t="s">
        <v>1223</v>
      </c>
      <c r="AO307" s="33"/>
      <c r="AP307" s="33"/>
      <c r="AQ307" s="33"/>
      <c r="AR307" s="29" t="s">
        <v>1224</v>
      </c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</row>
    <row r="308" spans="1:181" ht="15.75" customHeight="1" x14ac:dyDescent="0.25">
      <c r="A308" s="25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 t="s">
        <v>1225</v>
      </c>
      <c r="V308" s="33"/>
      <c r="W308" s="33"/>
      <c r="X308" s="33"/>
      <c r="Y308" s="33"/>
      <c r="Z308" s="33"/>
      <c r="AA308" s="33"/>
      <c r="AB308" s="33"/>
      <c r="AC308" s="33" t="s">
        <v>421</v>
      </c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29" t="s">
        <v>1226</v>
      </c>
      <c r="AO308" s="33"/>
      <c r="AP308" s="33"/>
      <c r="AQ308" s="33"/>
      <c r="AR308" s="29" t="s">
        <v>1227</v>
      </c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</row>
    <row r="309" spans="1:181" ht="15.75" customHeight="1" x14ac:dyDescent="0.25">
      <c r="A309" s="25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 t="s">
        <v>1228</v>
      </c>
      <c r="V309" s="33"/>
      <c r="W309" s="33"/>
      <c r="X309" s="33"/>
      <c r="Y309" s="33"/>
      <c r="Z309" s="33"/>
      <c r="AA309" s="33"/>
      <c r="AB309" s="33"/>
      <c r="AC309" s="33" t="s">
        <v>375</v>
      </c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29" t="s">
        <v>1229</v>
      </c>
      <c r="AO309" s="33"/>
      <c r="AP309" s="33"/>
      <c r="AQ309" s="33"/>
      <c r="AR309" s="29" t="s">
        <v>1230</v>
      </c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</row>
    <row r="310" spans="1:181" ht="15.75" customHeight="1" x14ac:dyDescent="0.25">
      <c r="A310" s="25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 t="s">
        <v>1231</v>
      </c>
      <c r="V310" s="33"/>
      <c r="W310" s="33"/>
      <c r="X310" s="33"/>
      <c r="Y310" s="33"/>
      <c r="Z310" s="33"/>
      <c r="AA310" s="33"/>
      <c r="AB310" s="33"/>
      <c r="AC310" s="33" t="s">
        <v>408</v>
      </c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29" t="s">
        <v>1232</v>
      </c>
      <c r="AO310" s="33"/>
      <c r="AP310" s="33"/>
      <c r="AQ310" s="33"/>
      <c r="AR310" s="29" t="s">
        <v>1233</v>
      </c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</row>
    <row r="311" spans="1:181" ht="15.75" customHeight="1" x14ac:dyDescent="0.25">
      <c r="A311" s="25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 t="s">
        <v>1234</v>
      </c>
      <c r="V311" s="33"/>
      <c r="W311" s="33"/>
      <c r="X311" s="33"/>
      <c r="Y311" s="33"/>
      <c r="Z311" s="33"/>
      <c r="AA311" s="33"/>
      <c r="AB311" s="33"/>
      <c r="AC311" s="33" t="s">
        <v>531</v>
      </c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29" t="s">
        <v>1025</v>
      </c>
      <c r="AO311" s="33"/>
      <c r="AP311" s="33"/>
      <c r="AQ311" s="33"/>
      <c r="AR311" s="29" t="s">
        <v>1026</v>
      </c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</row>
    <row r="312" spans="1:181" ht="15.75" customHeight="1" x14ac:dyDescent="0.25">
      <c r="A312" s="25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 t="s">
        <v>1235</v>
      </c>
      <c r="V312" s="33"/>
      <c r="W312" s="33"/>
      <c r="X312" s="33"/>
      <c r="Y312" s="33"/>
      <c r="Z312" s="33"/>
      <c r="AA312" s="33"/>
      <c r="AB312" s="33"/>
      <c r="AC312" s="33" t="s">
        <v>408</v>
      </c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29" t="s">
        <v>1029</v>
      </c>
      <c r="AO312" s="33"/>
      <c r="AP312" s="33"/>
      <c r="AQ312" s="33"/>
      <c r="AR312" s="29" t="s">
        <v>1030</v>
      </c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</row>
    <row r="313" spans="1:181" ht="15.75" customHeight="1" x14ac:dyDescent="0.25">
      <c r="A313" s="25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 t="s">
        <v>1236</v>
      </c>
      <c r="V313" s="33"/>
      <c r="W313" s="33"/>
      <c r="X313" s="33"/>
      <c r="Y313" s="33"/>
      <c r="Z313" s="33"/>
      <c r="AA313" s="33"/>
      <c r="AB313" s="33"/>
      <c r="AC313" s="33" t="s">
        <v>421</v>
      </c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29" t="s">
        <v>1237</v>
      </c>
      <c r="AO313" s="33"/>
      <c r="AP313" s="33"/>
      <c r="AQ313" s="33"/>
      <c r="AR313" s="29" t="s">
        <v>1238</v>
      </c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</row>
    <row r="314" spans="1:181" ht="15.75" customHeight="1" x14ac:dyDescent="0.25">
      <c r="A314" s="25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 t="s">
        <v>1239</v>
      </c>
      <c r="V314" s="33"/>
      <c r="W314" s="33"/>
      <c r="X314" s="33"/>
      <c r="Y314" s="33"/>
      <c r="Z314" s="33"/>
      <c r="AA314" s="33"/>
      <c r="AB314" s="33"/>
      <c r="AC314" s="33" t="s">
        <v>421</v>
      </c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29" t="s">
        <v>1240</v>
      </c>
      <c r="AO314" s="33"/>
      <c r="AP314" s="33"/>
      <c r="AQ314" s="33"/>
      <c r="AR314" s="29" t="s">
        <v>1241</v>
      </c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</row>
    <row r="315" spans="1:181" ht="15.75" customHeight="1" x14ac:dyDescent="0.25">
      <c r="A315" s="25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 t="s">
        <v>1242</v>
      </c>
      <c r="V315" s="33"/>
      <c r="W315" s="33"/>
      <c r="X315" s="33"/>
      <c r="Y315" s="33"/>
      <c r="Z315" s="33"/>
      <c r="AA315" s="33"/>
      <c r="AB315" s="33"/>
      <c r="AC315" s="33" t="s">
        <v>346</v>
      </c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29" t="s">
        <v>1243</v>
      </c>
      <c r="AO315" s="33"/>
      <c r="AP315" s="33"/>
      <c r="AQ315" s="33"/>
      <c r="AR315" s="29" t="s">
        <v>1244</v>
      </c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</row>
    <row r="316" spans="1:181" ht="15.75" customHeight="1" x14ac:dyDescent="0.25">
      <c r="A316" s="25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 t="s">
        <v>1245</v>
      </c>
      <c r="V316" s="33"/>
      <c r="W316" s="33"/>
      <c r="X316" s="33"/>
      <c r="Y316" s="33"/>
      <c r="Z316" s="33"/>
      <c r="AA316" s="33"/>
      <c r="AB316" s="33"/>
      <c r="AC316" s="33" t="s">
        <v>362</v>
      </c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29" t="s">
        <v>1034</v>
      </c>
      <c r="AO316" s="33"/>
      <c r="AP316" s="33"/>
      <c r="AQ316" s="33"/>
      <c r="AR316" s="29" t="s">
        <v>1246</v>
      </c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</row>
    <row r="317" spans="1:181" ht="15.75" customHeight="1" x14ac:dyDescent="0.25">
      <c r="A317" s="25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 t="s">
        <v>1247</v>
      </c>
      <c r="V317" s="33"/>
      <c r="W317" s="33"/>
      <c r="X317" s="33"/>
      <c r="Y317" s="33"/>
      <c r="Z317" s="33"/>
      <c r="AA317" s="33"/>
      <c r="AB317" s="33"/>
      <c r="AC317" s="33" t="s">
        <v>354</v>
      </c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29" t="s">
        <v>1248</v>
      </c>
      <c r="AO317" s="33"/>
      <c r="AP317" s="33"/>
      <c r="AQ317" s="33"/>
      <c r="AR317" s="29" t="s">
        <v>1249</v>
      </c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</row>
    <row r="318" spans="1:181" ht="15.75" customHeight="1" x14ac:dyDescent="0.25">
      <c r="A318" s="25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 t="s">
        <v>1250</v>
      </c>
      <c r="V318" s="33"/>
      <c r="W318" s="33"/>
      <c r="X318" s="33"/>
      <c r="Y318" s="33"/>
      <c r="Z318" s="33"/>
      <c r="AA318" s="33"/>
      <c r="AB318" s="33"/>
      <c r="AC318" s="33" t="s">
        <v>362</v>
      </c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29" t="s">
        <v>1251</v>
      </c>
      <c r="AO318" s="33"/>
      <c r="AP318" s="33"/>
      <c r="AQ318" s="33"/>
      <c r="AR318" s="29" t="s">
        <v>1252</v>
      </c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</row>
    <row r="319" spans="1:181" ht="15.75" customHeight="1" x14ac:dyDescent="0.25">
      <c r="A319" s="25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 t="s">
        <v>1253</v>
      </c>
      <c r="V319" s="33"/>
      <c r="W319" s="33"/>
      <c r="X319" s="33"/>
      <c r="Y319" s="33"/>
      <c r="Z319" s="33"/>
      <c r="AA319" s="33"/>
      <c r="AB319" s="33"/>
      <c r="AC319" s="33" t="s">
        <v>408</v>
      </c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29" t="s">
        <v>1254</v>
      </c>
      <c r="AO319" s="33"/>
      <c r="AP319" s="33"/>
      <c r="AQ319" s="33"/>
      <c r="AR319" s="29" t="s">
        <v>1255</v>
      </c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</row>
    <row r="320" spans="1:181" ht="15.75" customHeight="1" x14ac:dyDescent="0.25">
      <c r="A320" s="25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 t="s">
        <v>1256</v>
      </c>
      <c r="V320" s="33"/>
      <c r="W320" s="33"/>
      <c r="X320" s="33"/>
      <c r="Y320" s="33"/>
      <c r="Z320" s="33"/>
      <c r="AA320" s="33"/>
      <c r="AB320" s="33"/>
      <c r="AC320" s="33" t="s">
        <v>531</v>
      </c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29" t="s">
        <v>1257</v>
      </c>
      <c r="AO320" s="33"/>
      <c r="AP320" s="33"/>
      <c r="AQ320" s="33"/>
      <c r="AR320" s="29" t="s">
        <v>1258</v>
      </c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</row>
    <row r="321" spans="1:181" ht="15.75" customHeight="1" x14ac:dyDescent="0.25">
      <c r="A321" s="25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 t="s">
        <v>1259</v>
      </c>
      <c r="V321" s="33"/>
      <c r="W321" s="33"/>
      <c r="X321" s="33"/>
      <c r="Y321" s="33"/>
      <c r="Z321" s="33"/>
      <c r="AA321" s="33"/>
      <c r="AB321" s="33"/>
      <c r="AC321" s="33" t="s">
        <v>375</v>
      </c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29" t="s">
        <v>1038</v>
      </c>
      <c r="AO321" s="33"/>
      <c r="AP321" s="33"/>
      <c r="AQ321" s="33"/>
      <c r="AR321" s="29" t="s">
        <v>1260</v>
      </c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</row>
    <row r="322" spans="1:181" ht="15.75" customHeight="1" x14ac:dyDescent="0.25">
      <c r="A322" s="25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 t="s">
        <v>1261</v>
      </c>
      <c r="V322" s="33"/>
      <c r="W322" s="33"/>
      <c r="X322" s="33"/>
      <c r="Y322" s="33"/>
      <c r="Z322" s="33"/>
      <c r="AA322" s="33"/>
      <c r="AB322" s="33"/>
      <c r="AC322" s="33" t="s">
        <v>362</v>
      </c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29" t="s">
        <v>1262</v>
      </c>
      <c r="AO322" s="33"/>
      <c r="AP322" s="33"/>
      <c r="AQ322" s="33"/>
      <c r="AR322" s="29" t="s">
        <v>1263</v>
      </c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</row>
    <row r="323" spans="1:181" ht="15.75" customHeight="1" x14ac:dyDescent="0.25">
      <c r="A323" s="25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 t="s">
        <v>1264</v>
      </c>
      <c r="V323" s="33"/>
      <c r="W323" s="33"/>
      <c r="X323" s="33"/>
      <c r="Y323" s="33"/>
      <c r="Z323" s="33"/>
      <c r="AA323" s="33"/>
      <c r="AB323" s="33"/>
      <c r="AC323" s="33" t="s">
        <v>362</v>
      </c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29" t="s">
        <v>1043</v>
      </c>
      <c r="AO323" s="33"/>
      <c r="AP323" s="33"/>
      <c r="AQ323" s="33"/>
      <c r="AR323" s="29" t="s">
        <v>1265</v>
      </c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</row>
    <row r="324" spans="1:181" ht="15.75" customHeight="1" x14ac:dyDescent="0.25">
      <c r="A324" s="25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 t="s">
        <v>1266</v>
      </c>
      <c r="V324" s="33"/>
      <c r="W324" s="33"/>
      <c r="X324" s="33"/>
      <c r="Y324" s="33"/>
      <c r="Z324" s="33"/>
      <c r="AA324" s="33"/>
      <c r="AB324" s="33"/>
      <c r="AC324" s="33" t="s">
        <v>375</v>
      </c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29" t="s">
        <v>1267</v>
      </c>
      <c r="AO324" s="33"/>
      <c r="AP324" s="33"/>
      <c r="AQ324" s="33"/>
      <c r="AR324" s="29" t="s">
        <v>1268</v>
      </c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</row>
    <row r="325" spans="1:181" ht="15.75" customHeight="1" x14ac:dyDescent="0.25">
      <c r="A325" s="25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 t="s">
        <v>1269</v>
      </c>
      <c r="V325" s="33"/>
      <c r="W325" s="33"/>
      <c r="X325" s="33"/>
      <c r="Y325" s="33"/>
      <c r="Z325" s="33"/>
      <c r="AA325" s="33"/>
      <c r="AB325" s="33"/>
      <c r="AC325" s="33" t="s">
        <v>375</v>
      </c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29" t="s">
        <v>1270</v>
      </c>
      <c r="AO325" s="33"/>
      <c r="AP325" s="33"/>
      <c r="AQ325" s="33"/>
      <c r="AR325" s="29" t="s">
        <v>1271</v>
      </c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</row>
    <row r="326" spans="1:181" ht="15.75" customHeight="1" x14ac:dyDescent="0.25">
      <c r="A326" s="25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 t="s">
        <v>1272</v>
      </c>
      <c r="V326" s="33"/>
      <c r="W326" s="33"/>
      <c r="X326" s="33"/>
      <c r="Y326" s="33"/>
      <c r="Z326" s="33"/>
      <c r="AA326" s="33"/>
      <c r="AB326" s="33"/>
      <c r="AC326" s="33" t="s">
        <v>354</v>
      </c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29" t="s">
        <v>1273</v>
      </c>
      <c r="AO326" s="33"/>
      <c r="AP326" s="33"/>
      <c r="AQ326" s="33"/>
      <c r="AR326" s="29" t="s">
        <v>1274</v>
      </c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</row>
    <row r="327" spans="1:181" ht="15.75" customHeight="1" x14ac:dyDescent="0.25">
      <c r="A327" s="25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 t="s">
        <v>1275</v>
      </c>
      <c r="V327" s="33"/>
      <c r="W327" s="33"/>
      <c r="X327" s="33"/>
      <c r="Y327" s="33"/>
      <c r="Z327" s="33"/>
      <c r="AA327" s="33"/>
      <c r="AB327" s="33"/>
      <c r="AC327" s="33" t="s">
        <v>408</v>
      </c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</row>
    <row r="328" spans="1:181" ht="15.75" customHeight="1" x14ac:dyDescent="0.25">
      <c r="A328" s="25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 t="s">
        <v>1276</v>
      </c>
      <c r="V328" s="33"/>
      <c r="W328" s="33"/>
      <c r="X328" s="33"/>
      <c r="Y328" s="33"/>
      <c r="Z328" s="33"/>
      <c r="AA328" s="33"/>
      <c r="AB328" s="33"/>
      <c r="AC328" s="33" t="s">
        <v>421</v>
      </c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</row>
    <row r="329" spans="1:181" ht="15.75" customHeight="1" x14ac:dyDescent="0.25">
      <c r="A329" s="25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 t="s">
        <v>1277</v>
      </c>
      <c r="V329" s="33"/>
      <c r="W329" s="33"/>
      <c r="X329" s="33"/>
      <c r="Y329" s="33"/>
      <c r="Z329" s="33"/>
      <c r="AA329" s="33"/>
      <c r="AB329" s="33"/>
      <c r="AC329" s="33" t="s">
        <v>408</v>
      </c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</row>
    <row r="330" spans="1:181" ht="15.75" customHeight="1" x14ac:dyDescent="0.25">
      <c r="A330" s="25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 t="s">
        <v>1278</v>
      </c>
      <c r="V330" s="33"/>
      <c r="W330" s="33"/>
      <c r="X330" s="33"/>
      <c r="Y330" s="33"/>
      <c r="Z330" s="33"/>
      <c r="AA330" s="33"/>
      <c r="AB330" s="33"/>
      <c r="AC330" s="33" t="s">
        <v>598</v>
      </c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</row>
    <row r="331" spans="1:181" ht="15.75" customHeight="1" x14ac:dyDescent="0.25">
      <c r="A331" s="25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 t="s">
        <v>1279</v>
      </c>
      <c r="V331" s="33"/>
      <c r="W331" s="33"/>
      <c r="X331" s="33"/>
      <c r="Y331" s="33"/>
      <c r="Z331" s="33"/>
      <c r="AA331" s="33"/>
      <c r="AB331" s="33"/>
      <c r="AC331" s="33" t="s">
        <v>375</v>
      </c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</row>
    <row r="332" spans="1:181" ht="15.75" customHeight="1" x14ac:dyDescent="0.25">
      <c r="A332" s="25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 t="s">
        <v>1280</v>
      </c>
      <c r="V332" s="33"/>
      <c r="W332" s="33"/>
      <c r="X332" s="33"/>
      <c r="Y332" s="33"/>
      <c r="Z332" s="33"/>
      <c r="AA332" s="33"/>
      <c r="AB332" s="33"/>
      <c r="AC332" s="33" t="s">
        <v>375</v>
      </c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</row>
    <row r="333" spans="1:181" ht="15.75" customHeight="1" x14ac:dyDescent="0.25">
      <c r="A333" s="25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 t="s">
        <v>1281</v>
      </c>
      <c r="V333" s="33"/>
      <c r="W333" s="33"/>
      <c r="X333" s="33"/>
      <c r="Y333" s="33"/>
      <c r="Z333" s="33"/>
      <c r="AA333" s="33"/>
      <c r="AB333" s="33"/>
      <c r="AC333" s="33" t="s">
        <v>362</v>
      </c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</row>
    <row r="334" spans="1:181" ht="15.75" customHeight="1" x14ac:dyDescent="0.25">
      <c r="A334" s="25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 t="s">
        <v>1282</v>
      </c>
      <c r="V334" s="33"/>
      <c r="W334" s="33"/>
      <c r="X334" s="33"/>
      <c r="Y334" s="33"/>
      <c r="Z334" s="33"/>
      <c r="AA334" s="33"/>
      <c r="AB334" s="33"/>
      <c r="AC334" s="33" t="s">
        <v>421</v>
      </c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</row>
    <row r="335" spans="1:181" ht="15.75" customHeight="1" x14ac:dyDescent="0.25">
      <c r="A335" s="25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 t="s">
        <v>1283</v>
      </c>
      <c r="V335" s="33"/>
      <c r="W335" s="33"/>
      <c r="X335" s="33"/>
      <c r="Y335" s="33"/>
      <c r="Z335" s="33"/>
      <c r="AA335" s="33"/>
      <c r="AB335" s="33"/>
      <c r="AC335" s="33" t="s">
        <v>362</v>
      </c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</row>
    <row r="336" spans="1:181" ht="15.75" customHeight="1" x14ac:dyDescent="0.25">
      <c r="A336" s="25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 t="s">
        <v>1284</v>
      </c>
      <c r="V336" s="33"/>
      <c r="W336" s="33"/>
      <c r="X336" s="33"/>
      <c r="Y336" s="33"/>
      <c r="Z336" s="33"/>
      <c r="AA336" s="33"/>
      <c r="AB336" s="33"/>
      <c r="AC336" s="33" t="s">
        <v>362</v>
      </c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</row>
    <row r="337" spans="1:181" ht="15.75" customHeight="1" x14ac:dyDescent="0.25">
      <c r="A337" s="25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 t="s">
        <v>1285</v>
      </c>
      <c r="V337" s="33"/>
      <c r="W337" s="33"/>
      <c r="X337" s="33"/>
      <c r="Y337" s="33"/>
      <c r="Z337" s="33"/>
      <c r="AA337" s="33"/>
      <c r="AB337" s="33"/>
      <c r="AC337" s="33" t="s">
        <v>375</v>
      </c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</row>
    <row r="338" spans="1:181" ht="15.75" customHeight="1" x14ac:dyDescent="0.25">
      <c r="A338" s="25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 t="s">
        <v>1286</v>
      </c>
      <c r="V338" s="33"/>
      <c r="W338" s="33"/>
      <c r="X338" s="33"/>
      <c r="Y338" s="33"/>
      <c r="Z338" s="33"/>
      <c r="AA338" s="33"/>
      <c r="AB338" s="33"/>
      <c r="AC338" s="33" t="s">
        <v>354</v>
      </c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</row>
    <row r="339" spans="1:181" ht="15.75" customHeight="1" x14ac:dyDescent="0.25">
      <c r="A339" s="25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 t="s">
        <v>1287</v>
      </c>
      <c r="V339" s="33"/>
      <c r="W339" s="33"/>
      <c r="X339" s="33"/>
      <c r="Y339" s="33"/>
      <c r="Z339" s="33"/>
      <c r="AA339" s="33"/>
      <c r="AB339" s="33"/>
      <c r="AC339" s="33" t="s">
        <v>362</v>
      </c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</row>
    <row r="340" spans="1:181" ht="15.75" customHeight="1" x14ac:dyDescent="0.25">
      <c r="A340" s="25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 t="s">
        <v>1288</v>
      </c>
      <c r="V340" s="33"/>
      <c r="W340" s="33"/>
      <c r="X340" s="33"/>
      <c r="Y340" s="33"/>
      <c r="Z340" s="33"/>
      <c r="AA340" s="33"/>
      <c r="AB340" s="33"/>
      <c r="AC340" s="33" t="s">
        <v>354</v>
      </c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</row>
    <row r="341" spans="1:181" ht="15.75" customHeight="1" x14ac:dyDescent="0.25">
      <c r="A341" s="25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 t="s">
        <v>1289</v>
      </c>
      <c r="V341" s="33"/>
      <c r="W341" s="33"/>
      <c r="X341" s="33"/>
      <c r="Y341" s="33"/>
      <c r="Z341" s="33"/>
      <c r="AA341" s="33"/>
      <c r="AB341" s="33"/>
      <c r="AC341" s="33" t="s">
        <v>346</v>
      </c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</row>
    <row r="342" spans="1:181" ht="15.75" customHeight="1" x14ac:dyDescent="0.25">
      <c r="A342" s="25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 t="s">
        <v>1290</v>
      </c>
      <c r="V342" s="33"/>
      <c r="W342" s="33"/>
      <c r="X342" s="33"/>
      <c r="Y342" s="33"/>
      <c r="Z342" s="33"/>
      <c r="AA342" s="33"/>
      <c r="AB342" s="33"/>
      <c r="AC342" s="33" t="s">
        <v>362</v>
      </c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</row>
    <row r="343" spans="1:181" ht="15.75" customHeight="1" x14ac:dyDescent="0.25">
      <c r="A343" s="25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 t="s">
        <v>1291</v>
      </c>
      <c r="V343" s="33"/>
      <c r="W343" s="33"/>
      <c r="X343" s="33"/>
      <c r="Y343" s="33"/>
      <c r="Z343" s="33"/>
      <c r="AA343" s="33"/>
      <c r="AB343" s="33"/>
      <c r="AC343" s="33" t="s">
        <v>421</v>
      </c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</row>
    <row r="344" spans="1:181" ht="15.75" customHeight="1" x14ac:dyDescent="0.25">
      <c r="A344" s="25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 t="s">
        <v>1292</v>
      </c>
      <c r="V344" s="33"/>
      <c r="W344" s="33"/>
      <c r="X344" s="33"/>
      <c r="Y344" s="33"/>
      <c r="Z344" s="33"/>
      <c r="AA344" s="33"/>
      <c r="AB344" s="33"/>
      <c r="AC344" s="33" t="s">
        <v>375</v>
      </c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</row>
    <row r="345" spans="1:181" ht="15.75" customHeight="1" x14ac:dyDescent="0.25">
      <c r="A345" s="25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 t="s">
        <v>1293</v>
      </c>
      <c r="V345" s="33"/>
      <c r="W345" s="33"/>
      <c r="X345" s="33"/>
      <c r="Y345" s="33"/>
      <c r="Z345" s="33"/>
      <c r="AA345" s="33"/>
      <c r="AB345" s="33"/>
      <c r="AC345" s="33" t="s">
        <v>685</v>
      </c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</row>
    <row r="346" spans="1:181" ht="15.75" customHeight="1" x14ac:dyDescent="0.25">
      <c r="A346" s="25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 t="s">
        <v>1294</v>
      </c>
      <c r="V346" s="33"/>
      <c r="W346" s="33"/>
      <c r="X346" s="33"/>
      <c r="Y346" s="33"/>
      <c r="Z346" s="33"/>
      <c r="AA346" s="33"/>
      <c r="AB346" s="33"/>
      <c r="AC346" s="33" t="s">
        <v>375</v>
      </c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</row>
    <row r="347" spans="1:181" ht="15.75" customHeight="1" x14ac:dyDescent="0.25">
      <c r="A347" s="25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 t="s">
        <v>1295</v>
      </c>
      <c r="V347" s="33"/>
      <c r="W347" s="33"/>
      <c r="X347" s="33"/>
      <c r="Y347" s="33"/>
      <c r="Z347" s="33"/>
      <c r="AA347" s="33"/>
      <c r="AB347" s="33"/>
      <c r="AC347" s="33" t="s">
        <v>531</v>
      </c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</row>
    <row r="348" spans="1:181" ht="15.75" customHeight="1" x14ac:dyDescent="0.25">
      <c r="A348" s="25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 t="s">
        <v>1296</v>
      </c>
      <c r="V348" s="33"/>
      <c r="W348" s="33"/>
      <c r="X348" s="33"/>
      <c r="Y348" s="33"/>
      <c r="Z348" s="33"/>
      <c r="AA348" s="33"/>
      <c r="AB348" s="33"/>
      <c r="AC348" s="33" t="s">
        <v>362</v>
      </c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</row>
    <row r="349" spans="1:181" ht="15.75" customHeight="1" x14ac:dyDescent="0.25">
      <c r="A349" s="25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 t="s">
        <v>1297</v>
      </c>
      <c r="V349" s="33"/>
      <c r="W349" s="33"/>
      <c r="X349" s="33"/>
      <c r="Y349" s="33"/>
      <c r="Z349" s="33"/>
      <c r="AA349" s="33"/>
      <c r="AB349" s="33"/>
      <c r="AC349" s="33" t="s">
        <v>531</v>
      </c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</row>
    <row r="350" spans="1:181" ht="15.75" customHeight="1" x14ac:dyDescent="0.25">
      <c r="A350" s="25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 t="s">
        <v>1298</v>
      </c>
      <c r="V350" s="33"/>
      <c r="W350" s="33"/>
      <c r="X350" s="33"/>
      <c r="Y350" s="33"/>
      <c r="Z350" s="33"/>
      <c r="AA350" s="33"/>
      <c r="AB350" s="33"/>
      <c r="AC350" s="33" t="s">
        <v>362</v>
      </c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</row>
    <row r="351" spans="1:181" ht="15.75" customHeight="1" x14ac:dyDescent="0.25">
      <c r="A351" s="25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 t="s">
        <v>1299</v>
      </c>
      <c r="V351" s="33"/>
      <c r="W351" s="33"/>
      <c r="X351" s="33"/>
      <c r="Y351" s="33"/>
      <c r="Z351" s="33"/>
      <c r="AA351" s="33"/>
      <c r="AB351" s="33"/>
      <c r="AC351" s="33" t="s">
        <v>685</v>
      </c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</row>
    <row r="352" spans="1:181" ht="15.75" customHeight="1" x14ac:dyDescent="0.25">
      <c r="A352" s="25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 t="s">
        <v>1300</v>
      </c>
      <c r="V352" s="33"/>
      <c r="W352" s="33"/>
      <c r="X352" s="33"/>
      <c r="Y352" s="33"/>
      <c r="Z352" s="33"/>
      <c r="AA352" s="33"/>
      <c r="AB352" s="33"/>
      <c r="AC352" s="33" t="s">
        <v>421</v>
      </c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</row>
    <row r="353" spans="1:181" ht="15.75" customHeight="1" x14ac:dyDescent="0.25">
      <c r="A353" s="25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 t="s">
        <v>1301</v>
      </c>
      <c r="V353" s="33"/>
      <c r="W353" s="33"/>
      <c r="X353" s="33"/>
      <c r="Y353" s="33"/>
      <c r="Z353" s="33"/>
      <c r="AA353" s="33"/>
      <c r="AB353" s="33"/>
      <c r="AC353" s="33" t="s">
        <v>421</v>
      </c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</row>
    <row r="354" spans="1:181" ht="15.75" customHeight="1" x14ac:dyDescent="0.25">
      <c r="A354" s="25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 t="s">
        <v>1302</v>
      </c>
      <c r="V354" s="33"/>
      <c r="W354" s="33"/>
      <c r="X354" s="33"/>
      <c r="Y354" s="33"/>
      <c r="Z354" s="33"/>
      <c r="AA354" s="33"/>
      <c r="AB354" s="33"/>
      <c r="AC354" s="33" t="s">
        <v>362</v>
      </c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</row>
    <row r="355" spans="1:181" ht="15.75" customHeight="1" x14ac:dyDescent="0.25">
      <c r="A355" s="25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 t="s">
        <v>1303</v>
      </c>
      <c r="V355" s="33"/>
      <c r="W355" s="33"/>
      <c r="X355" s="33"/>
      <c r="Y355" s="33"/>
      <c r="Z355" s="33"/>
      <c r="AA355" s="33"/>
      <c r="AB355" s="33"/>
      <c r="AC355" s="33" t="s">
        <v>354</v>
      </c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</row>
    <row r="356" spans="1:181" ht="15.75" customHeight="1" x14ac:dyDescent="0.25">
      <c r="A356" s="25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 t="s">
        <v>1304</v>
      </c>
      <c r="V356" s="33"/>
      <c r="W356" s="33"/>
      <c r="X356" s="33"/>
      <c r="Y356" s="33"/>
      <c r="Z356" s="33"/>
      <c r="AA356" s="33"/>
      <c r="AB356" s="33"/>
      <c r="AC356" s="33" t="s">
        <v>346</v>
      </c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</row>
    <row r="357" spans="1:181" ht="15.75" customHeight="1" x14ac:dyDescent="0.25">
      <c r="A357" s="25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 t="s">
        <v>1305</v>
      </c>
      <c r="V357" s="33"/>
      <c r="W357" s="33"/>
      <c r="X357" s="33"/>
      <c r="Y357" s="33"/>
      <c r="Z357" s="33"/>
      <c r="AA357" s="33"/>
      <c r="AB357" s="33"/>
      <c r="AC357" s="33" t="s">
        <v>362</v>
      </c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</row>
    <row r="358" spans="1:181" ht="15.75" customHeight="1" x14ac:dyDescent="0.25">
      <c r="A358" s="25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 t="s">
        <v>1306</v>
      </c>
      <c r="V358" s="33"/>
      <c r="W358" s="33"/>
      <c r="X358" s="33"/>
      <c r="Y358" s="33"/>
      <c r="Z358" s="33"/>
      <c r="AA358" s="33"/>
      <c r="AB358" s="33"/>
      <c r="AC358" s="33" t="s">
        <v>362</v>
      </c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</row>
    <row r="359" spans="1:181" ht="15.75" customHeight="1" x14ac:dyDescent="0.25">
      <c r="A359" s="25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 t="s">
        <v>1307</v>
      </c>
      <c r="V359" s="33"/>
      <c r="W359" s="33"/>
      <c r="X359" s="33"/>
      <c r="Y359" s="33"/>
      <c r="Z359" s="33"/>
      <c r="AA359" s="33"/>
      <c r="AB359" s="33"/>
      <c r="AC359" s="33" t="s">
        <v>421</v>
      </c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</row>
    <row r="360" spans="1:181" ht="15.75" customHeight="1" x14ac:dyDescent="0.25">
      <c r="A360" s="25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 t="s">
        <v>1308</v>
      </c>
      <c r="V360" s="33"/>
      <c r="W360" s="33"/>
      <c r="X360" s="33"/>
      <c r="Y360" s="33"/>
      <c r="Z360" s="33"/>
      <c r="AA360" s="33"/>
      <c r="AB360" s="33"/>
      <c r="AC360" s="33" t="s">
        <v>421</v>
      </c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</row>
    <row r="361" spans="1:181" ht="15.75" customHeight="1" x14ac:dyDescent="0.25">
      <c r="A361" s="25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 t="s">
        <v>1309</v>
      </c>
      <c r="V361" s="33"/>
      <c r="W361" s="33"/>
      <c r="X361" s="33"/>
      <c r="Y361" s="33"/>
      <c r="Z361" s="33"/>
      <c r="AA361" s="33"/>
      <c r="AB361" s="33"/>
      <c r="AC361" s="33" t="s">
        <v>362</v>
      </c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</row>
    <row r="362" spans="1:181" ht="15.75" customHeight="1" x14ac:dyDescent="0.25">
      <c r="A362" s="25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 t="s">
        <v>1310</v>
      </c>
      <c r="V362" s="33"/>
      <c r="W362" s="33"/>
      <c r="X362" s="33"/>
      <c r="Y362" s="33"/>
      <c r="Z362" s="33"/>
      <c r="AA362" s="33"/>
      <c r="AB362" s="33"/>
      <c r="AC362" s="33" t="s">
        <v>408</v>
      </c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</row>
    <row r="363" spans="1:181" ht="15.75" customHeight="1" x14ac:dyDescent="0.25">
      <c r="A363" s="25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 t="s">
        <v>1311</v>
      </c>
      <c r="V363" s="33"/>
      <c r="W363" s="33"/>
      <c r="X363" s="33"/>
      <c r="Y363" s="33"/>
      <c r="Z363" s="33"/>
      <c r="AA363" s="33"/>
      <c r="AB363" s="33"/>
      <c r="AC363" s="33" t="s">
        <v>531</v>
      </c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</row>
    <row r="364" spans="1:181" ht="15.75" customHeight="1" x14ac:dyDescent="0.25">
      <c r="A364" s="25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 t="s">
        <v>1312</v>
      </c>
      <c r="V364" s="33"/>
      <c r="W364" s="33"/>
      <c r="X364" s="33"/>
      <c r="Y364" s="33"/>
      <c r="Z364" s="33"/>
      <c r="AA364" s="33"/>
      <c r="AB364" s="33"/>
      <c r="AC364" s="33" t="s">
        <v>408</v>
      </c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</row>
    <row r="365" spans="1:181" ht="15.75" customHeight="1" x14ac:dyDescent="0.25">
      <c r="A365" s="25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 t="s">
        <v>1313</v>
      </c>
      <c r="V365" s="33"/>
      <c r="W365" s="33"/>
      <c r="X365" s="33"/>
      <c r="Y365" s="33"/>
      <c r="Z365" s="33"/>
      <c r="AA365" s="33"/>
      <c r="AB365" s="33"/>
      <c r="AC365" s="33" t="s">
        <v>375</v>
      </c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</row>
    <row r="366" spans="1:181" ht="15.75" customHeight="1" x14ac:dyDescent="0.25">
      <c r="A366" s="25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 t="s">
        <v>1314</v>
      </c>
      <c r="V366" s="33"/>
      <c r="W366" s="33"/>
      <c r="X366" s="33"/>
      <c r="Y366" s="33"/>
      <c r="Z366" s="33"/>
      <c r="AA366" s="33"/>
      <c r="AB366" s="33"/>
      <c r="AC366" s="33" t="s">
        <v>375</v>
      </c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</row>
    <row r="367" spans="1:181" ht="15.75" customHeight="1" x14ac:dyDescent="0.25">
      <c r="A367" s="25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 t="s">
        <v>1315</v>
      </c>
      <c r="V367" s="33"/>
      <c r="W367" s="33"/>
      <c r="X367" s="33"/>
      <c r="Y367" s="33"/>
      <c r="Z367" s="33"/>
      <c r="AA367" s="33"/>
      <c r="AB367" s="33"/>
      <c r="AC367" s="33" t="s">
        <v>362</v>
      </c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</row>
    <row r="368" spans="1:181" ht="15.75" customHeight="1" x14ac:dyDescent="0.25">
      <c r="A368" s="25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 t="s">
        <v>1316</v>
      </c>
      <c r="V368" s="33"/>
      <c r="W368" s="33"/>
      <c r="X368" s="33"/>
      <c r="Y368" s="33"/>
      <c r="Z368" s="33"/>
      <c r="AA368" s="33"/>
      <c r="AB368" s="33"/>
      <c r="AC368" s="33" t="s">
        <v>531</v>
      </c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</row>
    <row r="369" spans="1:181" ht="15.75" customHeight="1" x14ac:dyDescent="0.25">
      <c r="A369" s="25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 t="s">
        <v>1317</v>
      </c>
      <c r="V369" s="33"/>
      <c r="W369" s="33"/>
      <c r="X369" s="33"/>
      <c r="Y369" s="33"/>
      <c r="Z369" s="33"/>
      <c r="AA369" s="33"/>
      <c r="AB369" s="33"/>
      <c r="AC369" s="33" t="s">
        <v>354</v>
      </c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</row>
    <row r="370" spans="1:181" ht="15.75" customHeight="1" x14ac:dyDescent="0.25">
      <c r="A370" s="25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 t="s">
        <v>1318</v>
      </c>
      <c r="V370" s="33"/>
      <c r="W370" s="33"/>
      <c r="X370" s="33"/>
      <c r="Y370" s="33"/>
      <c r="Z370" s="33"/>
      <c r="AA370" s="33"/>
      <c r="AB370" s="33"/>
      <c r="AC370" s="33" t="s">
        <v>598</v>
      </c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</row>
    <row r="371" spans="1:181" ht="15.75" customHeight="1" x14ac:dyDescent="0.25">
      <c r="A371" s="25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 t="s">
        <v>1319</v>
      </c>
      <c r="V371" s="33"/>
      <c r="W371" s="33"/>
      <c r="X371" s="33"/>
      <c r="Y371" s="33"/>
      <c r="Z371" s="33"/>
      <c r="AA371" s="33"/>
      <c r="AB371" s="33"/>
      <c r="AC371" s="33" t="s">
        <v>421</v>
      </c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</row>
    <row r="372" spans="1:181" ht="15.75" customHeight="1" x14ac:dyDescent="0.25">
      <c r="A372" s="25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 t="s">
        <v>1320</v>
      </c>
      <c r="V372" s="33"/>
      <c r="W372" s="33"/>
      <c r="X372" s="33"/>
      <c r="Y372" s="33"/>
      <c r="Z372" s="33"/>
      <c r="AA372" s="33"/>
      <c r="AB372" s="33"/>
      <c r="AC372" s="33" t="s">
        <v>531</v>
      </c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</row>
    <row r="373" spans="1:181" ht="15.75" customHeight="1" x14ac:dyDescent="0.25">
      <c r="A373" s="25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 t="s">
        <v>1321</v>
      </c>
      <c r="V373" s="33"/>
      <c r="W373" s="33"/>
      <c r="X373" s="33"/>
      <c r="Y373" s="33"/>
      <c r="Z373" s="33"/>
      <c r="AA373" s="33"/>
      <c r="AB373" s="33"/>
      <c r="AC373" s="33" t="s">
        <v>408</v>
      </c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</row>
    <row r="374" spans="1:181" ht="15.75" customHeight="1" x14ac:dyDescent="0.25">
      <c r="A374" s="25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 t="s">
        <v>1322</v>
      </c>
      <c r="V374" s="33"/>
      <c r="W374" s="33"/>
      <c r="X374" s="33"/>
      <c r="Y374" s="33"/>
      <c r="Z374" s="33"/>
      <c r="AA374" s="33"/>
      <c r="AB374" s="33"/>
      <c r="AC374" s="33" t="s">
        <v>685</v>
      </c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</row>
    <row r="375" spans="1:181" ht="15.75" customHeight="1" x14ac:dyDescent="0.25">
      <c r="A375" s="25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 t="s">
        <v>1323</v>
      </c>
      <c r="V375" s="33"/>
      <c r="W375" s="33"/>
      <c r="X375" s="33"/>
      <c r="Y375" s="33"/>
      <c r="Z375" s="33"/>
      <c r="AA375" s="33"/>
      <c r="AB375" s="33"/>
      <c r="AC375" s="33" t="s">
        <v>685</v>
      </c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</row>
    <row r="376" spans="1:181" ht="15.75" customHeight="1" x14ac:dyDescent="0.25">
      <c r="A376" s="25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 t="s">
        <v>1324</v>
      </c>
      <c r="V376" s="33"/>
      <c r="W376" s="33"/>
      <c r="X376" s="33"/>
      <c r="Y376" s="33"/>
      <c r="Z376" s="33"/>
      <c r="AA376" s="33"/>
      <c r="AB376" s="33"/>
      <c r="AC376" s="33" t="s">
        <v>375</v>
      </c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</row>
    <row r="377" spans="1:181" ht="15.75" customHeight="1" x14ac:dyDescent="0.25">
      <c r="A377" s="25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 t="s">
        <v>1325</v>
      </c>
      <c r="V377" s="33"/>
      <c r="W377" s="33"/>
      <c r="X377" s="33"/>
      <c r="Y377" s="33"/>
      <c r="Z377" s="33"/>
      <c r="AA377" s="33"/>
      <c r="AB377" s="33"/>
      <c r="AC377" s="33" t="s">
        <v>375</v>
      </c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</row>
    <row r="378" spans="1:181" ht="15.75" customHeight="1" x14ac:dyDescent="0.25">
      <c r="A378" s="25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 t="s">
        <v>1326</v>
      </c>
      <c r="V378" s="33"/>
      <c r="W378" s="33"/>
      <c r="X378" s="33"/>
      <c r="Y378" s="33"/>
      <c r="Z378" s="33"/>
      <c r="AA378" s="33"/>
      <c r="AB378" s="33"/>
      <c r="AC378" s="33" t="s">
        <v>375</v>
      </c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</row>
    <row r="379" spans="1:181" ht="15.75" customHeight="1" x14ac:dyDescent="0.25">
      <c r="A379" s="25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 t="s">
        <v>1327</v>
      </c>
      <c r="V379" s="33"/>
      <c r="W379" s="33"/>
      <c r="X379" s="33"/>
      <c r="Y379" s="33"/>
      <c r="Z379" s="33"/>
      <c r="AA379" s="33"/>
      <c r="AB379" s="33"/>
      <c r="AC379" s="33" t="s">
        <v>375</v>
      </c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</row>
    <row r="380" spans="1:181" ht="15.75" customHeight="1" x14ac:dyDescent="0.25">
      <c r="A380" s="25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 t="s">
        <v>1328</v>
      </c>
      <c r="V380" s="33"/>
      <c r="W380" s="33"/>
      <c r="X380" s="33"/>
      <c r="Y380" s="33"/>
      <c r="Z380" s="33"/>
      <c r="AA380" s="33"/>
      <c r="AB380" s="33"/>
      <c r="AC380" s="33" t="s">
        <v>346</v>
      </c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</row>
    <row r="381" spans="1:181" ht="15.75" customHeight="1" x14ac:dyDescent="0.25">
      <c r="A381" s="25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 t="s">
        <v>1329</v>
      </c>
      <c r="V381" s="33"/>
      <c r="W381" s="33"/>
      <c r="X381" s="33"/>
      <c r="Y381" s="33"/>
      <c r="Z381" s="33"/>
      <c r="AA381" s="33"/>
      <c r="AB381" s="33"/>
      <c r="AC381" s="33" t="s">
        <v>375</v>
      </c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</row>
    <row r="382" spans="1:181" ht="15.75" customHeight="1" x14ac:dyDescent="0.25">
      <c r="A382" s="25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 t="s">
        <v>1330</v>
      </c>
      <c r="V382" s="33"/>
      <c r="W382" s="33"/>
      <c r="X382" s="33"/>
      <c r="Y382" s="33"/>
      <c r="Z382" s="33"/>
      <c r="AA382" s="33"/>
      <c r="AB382" s="33"/>
      <c r="AC382" s="33" t="s">
        <v>685</v>
      </c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</row>
    <row r="383" spans="1:181" ht="15.75" customHeight="1" x14ac:dyDescent="0.25">
      <c r="A383" s="25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 t="s">
        <v>1331</v>
      </c>
      <c r="V383" s="33"/>
      <c r="W383" s="33"/>
      <c r="X383" s="33"/>
      <c r="Y383" s="33"/>
      <c r="Z383" s="33"/>
      <c r="AA383" s="33"/>
      <c r="AB383" s="33"/>
      <c r="AC383" s="33" t="s">
        <v>346</v>
      </c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</row>
    <row r="384" spans="1:181" ht="15.75" customHeight="1" x14ac:dyDescent="0.25">
      <c r="A384" s="25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 t="s">
        <v>1332</v>
      </c>
      <c r="V384" s="33"/>
      <c r="W384" s="33"/>
      <c r="X384" s="33"/>
      <c r="Y384" s="33"/>
      <c r="Z384" s="33"/>
      <c r="AA384" s="33"/>
      <c r="AB384" s="33"/>
      <c r="AC384" s="33" t="s">
        <v>531</v>
      </c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</row>
    <row r="385" spans="1:181" ht="15.75" customHeight="1" x14ac:dyDescent="0.25">
      <c r="A385" s="25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 t="s">
        <v>1333</v>
      </c>
      <c r="V385" s="33"/>
      <c r="W385" s="33"/>
      <c r="X385" s="33"/>
      <c r="Y385" s="33"/>
      <c r="Z385" s="33"/>
      <c r="AA385" s="33"/>
      <c r="AB385" s="33"/>
      <c r="AC385" s="33" t="s">
        <v>375</v>
      </c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</row>
    <row r="386" spans="1:181" ht="15.75" customHeight="1" x14ac:dyDescent="0.25">
      <c r="A386" s="25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 t="s">
        <v>1334</v>
      </c>
      <c r="V386" s="33"/>
      <c r="W386" s="33"/>
      <c r="X386" s="33"/>
      <c r="Y386" s="33"/>
      <c r="Z386" s="33"/>
      <c r="AA386" s="33"/>
      <c r="AB386" s="33"/>
      <c r="AC386" s="33" t="s">
        <v>685</v>
      </c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</row>
    <row r="387" spans="1:181" ht="15.75" customHeight="1" x14ac:dyDescent="0.25">
      <c r="A387" s="25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 t="s">
        <v>1335</v>
      </c>
      <c r="V387" s="33"/>
      <c r="W387" s="33"/>
      <c r="X387" s="33"/>
      <c r="Y387" s="33"/>
      <c r="Z387" s="33"/>
      <c r="AA387" s="33"/>
      <c r="AB387" s="33"/>
      <c r="AC387" s="33" t="s">
        <v>685</v>
      </c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</row>
    <row r="388" spans="1:181" ht="15.75" customHeight="1" x14ac:dyDescent="0.25">
      <c r="A388" s="25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 t="s">
        <v>1336</v>
      </c>
      <c r="V388" s="33"/>
      <c r="W388" s="33"/>
      <c r="X388" s="33"/>
      <c r="Y388" s="33"/>
      <c r="Z388" s="33"/>
      <c r="AA388" s="33"/>
      <c r="AB388" s="33"/>
      <c r="AC388" s="33" t="s">
        <v>375</v>
      </c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</row>
    <row r="389" spans="1:181" ht="15.75" customHeight="1" x14ac:dyDescent="0.25">
      <c r="A389" s="25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 t="s">
        <v>1337</v>
      </c>
      <c r="V389" s="33"/>
      <c r="W389" s="33"/>
      <c r="X389" s="33"/>
      <c r="Y389" s="33"/>
      <c r="Z389" s="33"/>
      <c r="AA389" s="33"/>
      <c r="AB389" s="33"/>
      <c r="AC389" s="33" t="s">
        <v>362</v>
      </c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</row>
    <row r="390" spans="1:181" ht="15.75" customHeight="1" x14ac:dyDescent="0.25">
      <c r="A390" s="25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 t="s">
        <v>1338</v>
      </c>
      <c r="V390" s="33"/>
      <c r="W390" s="33"/>
      <c r="X390" s="33"/>
      <c r="Y390" s="33"/>
      <c r="Z390" s="33"/>
      <c r="AA390" s="33"/>
      <c r="AB390" s="33"/>
      <c r="AC390" s="33" t="s">
        <v>421</v>
      </c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</row>
    <row r="391" spans="1:181" ht="15.75" customHeight="1" x14ac:dyDescent="0.25">
      <c r="A391" s="25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 t="s">
        <v>1339</v>
      </c>
      <c r="V391" s="33"/>
      <c r="W391" s="33"/>
      <c r="X391" s="33"/>
      <c r="Y391" s="33"/>
      <c r="Z391" s="33"/>
      <c r="AA391" s="33"/>
      <c r="AB391" s="33"/>
      <c r="AC391" s="33" t="s">
        <v>375</v>
      </c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</row>
    <row r="392" spans="1:181" ht="15.75" customHeight="1" x14ac:dyDescent="0.25">
      <c r="A392" s="25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 t="s">
        <v>1340</v>
      </c>
      <c r="V392" s="33"/>
      <c r="W392" s="33"/>
      <c r="X392" s="33"/>
      <c r="Y392" s="33"/>
      <c r="Z392" s="33"/>
      <c r="AA392" s="33"/>
      <c r="AB392" s="33"/>
      <c r="AC392" s="33" t="s">
        <v>408</v>
      </c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</row>
    <row r="393" spans="1:181" ht="15.75" customHeight="1" x14ac:dyDescent="0.25">
      <c r="A393" s="25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 t="s">
        <v>1341</v>
      </c>
      <c r="V393" s="33"/>
      <c r="W393" s="33"/>
      <c r="X393" s="33"/>
      <c r="Y393" s="33"/>
      <c r="Z393" s="33"/>
      <c r="AA393" s="33"/>
      <c r="AB393" s="33"/>
      <c r="AC393" s="33" t="s">
        <v>375</v>
      </c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</row>
    <row r="394" spans="1:181" ht="15.75" customHeight="1" x14ac:dyDescent="0.25">
      <c r="A394" s="25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 t="s">
        <v>1342</v>
      </c>
      <c r="V394" s="33"/>
      <c r="W394" s="33"/>
      <c r="X394" s="33"/>
      <c r="Y394" s="33"/>
      <c r="Z394" s="33"/>
      <c r="AA394" s="33"/>
      <c r="AB394" s="33"/>
      <c r="AC394" s="33" t="s">
        <v>685</v>
      </c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</row>
    <row r="395" spans="1:181" ht="15.75" customHeight="1" x14ac:dyDescent="0.25">
      <c r="A395" s="25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 t="s">
        <v>1343</v>
      </c>
      <c r="V395" s="33"/>
      <c r="W395" s="33"/>
      <c r="X395" s="33"/>
      <c r="Y395" s="33"/>
      <c r="Z395" s="33"/>
      <c r="AA395" s="33"/>
      <c r="AB395" s="33"/>
      <c r="AC395" s="33" t="s">
        <v>346</v>
      </c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</row>
    <row r="396" spans="1:181" ht="15.75" customHeight="1" x14ac:dyDescent="0.25">
      <c r="A396" s="25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 t="s">
        <v>1344</v>
      </c>
      <c r="V396" s="33"/>
      <c r="W396" s="33"/>
      <c r="X396" s="33"/>
      <c r="Y396" s="33"/>
      <c r="Z396" s="33"/>
      <c r="AA396" s="33"/>
      <c r="AB396" s="33"/>
      <c r="AC396" s="33" t="s">
        <v>375</v>
      </c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</row>
    <row r="397" spans="1:181" ht="15.75" customHeight="1" x14ac:dyDescent="0.25">
      <c r="A397" s="25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 t="s">
        <v>1345</v>
      </c>
      <c r="V397" s="33"/>
      <c r="W397" s="33"/>
      <c r="X397" s="33"/>
      <c r="Y397" s="33"/>
      <c r="Z397" s="33"/>
      <c r="AA397" s="33"/>
      <c r="AB397" s="33"/>
      <c r="AC397" s="33" t="s">
        <v>421</v>
      </c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</row>
    <row r="398" spans="1:181" ht="15.75" customHeight="1" x14ac:dyDescent="0.25">
      <c r="A398" s="25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 t="s">
        <v>1346</v>
      </c>
      <c r="V398" s="33"/>
      <c r="W398" s="33"/>
      <c r="X398" s="33"/>
      <c r="Y398" s="33"/>
      <c r="Z398" s="33"/>
      <c r="AA398" s="33"/>
      <c r="AB398" s="33"/>
      <c r="AC398" s="33" t="s">
        <v>362</v>
      </c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</row>
    <row r="399" spans="1:181" ht="15.75" customHeight="1" x14ac:dyDescent="0.25">
      <c r="A399" s="25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 t="s">
        <v>1347</v>
      </c>
      <c r="V399" s="33"/>
      <c r="W399" s="33"/>
      <c r="X399" s="33"/>
      <c r="Y399" s="33"/>
      <c r="Z399" s="33"/>
      <c r="AA399" s="33"/>
      <c r="AB399" s="33"/>
      <c r="AC399" s="33" t="s">
        <v>685</v>
      </c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</row>
    <row r="400" spans="1:181" ht="15.75" customHeight="1" x14ac:dyDescent="0.25">
      <c r="A400" s="25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 t="s">
        <v>1348</v>
      </c>
      <c r="V400" s="33"/>
      <c r="W400" s="33"/>
      <c r="X400" s="33"/>
      <c r="Y400" s="33"/>
      <c r="Z400" s="33"/>
      <c r="AA400" s="33"/>
      <c r="AB400" s="33"/>
      <c r="AC400" s="33" t="s">
        <v>421</v>
      </c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</row>
    <row r="401" spans="1:181" ht="15.75" customHeight="1" x14ac:dyDescent="0.25">
      <c r="A401" s="25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 t="s">
        <v>1349</v>
      </c>
      <c r="V401" s="33"/>
      <c r="W401" s="33"/>
      <c r="X401" s="33"/>
      <c r="Y401" s="33"/>
      <c r="Z401" s="33"/>
      <c r="AA401" s="33"/>
      <c r="AB401" s="33"/>
      <c r="AC401" s="33" t="s">
        <v>362</v>
      </c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</row>
    <row r="402" spans="1:181" ht="15.75" customHeight="1" x14ac:dyDescent="0.25">
      <c r="A402" s="25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 t="s">
        <v>1350</v>
      </c>
      <c r="V402" s="33"/>
      <c r="W402" s="33"/>
      <c r="X402" s="33"/>
      <c r="Y402" s="33"/>
      <c r="Z402" s="33"/>
      <c r="AA402" s="33"/>
      <c r="AB402" s="33"/>
      <c r="AC402" s="33" t="s">
        <v>362</v>
      </c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</row>
    <row r="403" spans="1:181" ht="15.75" customHeight="1" x14ac:dyDescent="0.25">
      <c r="A403" s="25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 t="s">
        <v>1351</v>
      </c>
      <c r="V403" s="33"/>
      <c r="W403" s="33"/>
      <c r="X403" s="33"/>
      <c r="Y403" s="33"/>
      <c r="Z403" s="33"/>
      <c r="AA403" s="33"/>
      <c r="AB403" s="33"/>
      <c r="AC403" s="33" t="s">
        <v>598</v>
      </c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</row>
    <row r="404" spans="1:181" ht="15.75" customHeight="1" x14ac:dyDescent="0.25">
      <c r="A404" s="25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 t="s">
        <v>1352</v>
      </c>
      <c r="V404" s="33"/>
      <c r="W404" s="33"/>
      <c r="X404" s="33"/>
      <c r="Y404" s="33"/>
      <c r="Z404" s="33"/>
      <c r="AA404" s="33"/>
      <c r="AB404" s="33"/>
      <c r="AC404" s="33" t="s">
        <v>421</v>
      </c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</row>
    <row r="405" spans="1:181" ht="15.75" customHeight="1" x14ac:dyDescent="0.25">
      <c r="A405" s="25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 t="s">
        <v>1353</v>
      </c>
      <c r="V405" s="33"/>
      <c r="W405" s="33"/>
      <c r="X405" s="33"/>
      <c r="Y405" s="33"/>
      <c r="Z405" s="33"/>
      <c r="AA405" s="33"/>
      <c r="AB405" s="33"/>
      <c r="AC405" s="33" t="s">
        <v>362</v>
      </c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</row>
    <row r="406" spans="1:181" ht="15.75" customHeight="1" x14ac:dyDescent="0.25">
      <c r="A406" s="25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 t="s">
        <v>1354</v>
      </c>
      <c r="V406" s="33"/>
      <c r="W406" s="33"/>
      <c r="X406" s="33"/>
      <c r="Y406" s="33"/>
      <c r="Z406" s="33"/>
      <c r="AA406" s="33"/>
      <c r="AB406" s="33"/>
      <c r="AC406" s="33" t="s">
        <v>346</v>
      </c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</row>
    <row r="407" spans="1:181" ht="15.75" customHeight="1" x14ac:dyDescent="0.25">
      <c r="A407" s="25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 t="s">
        <v>1355</v>
      </c>
      <c r="V407" s="33"/>
      <c r="W407" s="33"/>
      <c r="X407" s="33"/>
      <c r="Y407" s="33"/>
      <c r="Z407" s="33"/>
      <c r="AA407" s="33"/>
      <c r="AB407" s="33"/>
      <c r="AC407" s="33" t="s">
        <v>362</v>
      </c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</row>
    <row r="408" spans="1:181" ht="15.75" customHeight="1" x14ac:dyDescent="0.25">
      <c r="A408" s="25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 t="s">
        <v>1356</v>
      </c>
      <c r="V408" s="33"/>
      <c r="W408" s="33"/>
      <c r="X408" s="33"/>
      <c r="Y408" s="33"/>
      <c r="Z408" s="33"/>
      <c r="AA408" s="33"/>
      <c r="AB408" s="33"/>
      <c r="AC408" s="33" t="s">
        <v>346</v>
      </c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</row>
    <row r="409" spans="1:181" ht="15.75" customHeight="1" x14ac:dyDescent="0.25">
      <c r="A409" s="25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 t="s">
        <v>1357</v>
      </c>
      <c r="V409" s="33"/>
      <c r="W409" s="33"/>
      <c r="X409" s="33"/>
      <c r="Y409" s="33"/>
      <c r="Z409" s="33"/>
      <c r="AA409" s="33"/>
      <c r="AB409" s="33"/>
      <c r="AC409" s="33" t="s">
        <v>421</v>
      </c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</row>
    <row r="410" spans="1:181" ht="15.75" customHeight="1" x14ac:dyDescent="0.25">
      <c r="A410" s="25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 t="s">
        <v>1358</v>
      </c>
      <c r="V410" s="33"/>
      <c r="W410" s="33"/>
      <c r="X410" s="33"/>
      <c r="Y410" s="33"/>
      <c r="Z410" s="33"/>
      <c r="AA410" s="33"/>
      <c r="AB410" s="33"/>
      <c r="AC410" s="33" t="s">
        <v>375</v>
      </c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</row>
    <row r="411" spans="1:181" ht="15.75" customHeight="1" x14ac:dyDescent="0.25">
      <c r="A411" s="25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 t="s">
        <v>1359</v>
      </c>
      <c r="V411" s="33"/>
      <c r="W411" s="33"/>
      <c r="X411" s="33"/>
      <c r="Y411" s="33"/>
      <c r="Z411" s="33"/>
      <c r="AA411" s="33"/>
      <c r="AB411" s="33"/>
      <c r="AC411" s="33" t="s">
        <v>362</v>
      </c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</row>
    <row r="412" spans="1:181" ht="15.75" customHeight="1" x14ac:dyDescent="0.25">
      <c r="A412" s="25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 t="s">
        <v>1360</v>
      </c>
      <c r="V412" s="33"/>
      <c r="W412" s="33"/>
      <c r="X412" s="33"/>
      <c r="Y412" s="33"/>
      <c r="Z412" s="33"/>
      <c r="AA412" s="33"/>
      <c r="AB412" s="33"/>
      <c r="AC412" s="33" t="s">
        <v>685</v>
      </c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</row>
    <row r="413" spans="1:181" ht="15.75" customHeight="1" x14ac:dyDescent="0.25">
      <c r="A413" s="25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 t="s">
        <v>1361</v>
      </c>
      <c r="V413" s="33"/>
      <c r="W413" s="33"/>
      <c r="X413" s="33"/>
      <c r="Y413" s="33"/>
      <c r="Z413" s="33"/>
      <c r="AA413" s="33"/>
      <c r="AB413" s="33"/>
      <c r="AC413" s="33" t="s">
        <v>346</v>
      </c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</row>
    <row r="414" spans="1:181" ht="15.75" customHeight="1" x14ac:dyDescent="0.25">
      <c r="A414" s="25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 t="s">
        <v>1362</v>
      </c>
      <c r="V414" s="33"/>
      <c r="W414" s="33"/>
      <c r="X414" s="33"/>
      <c r="Y414" s="33"/>
      <c r="Z414" s="33"/>
      <c r="AA414" s="33"/>
      <c r="AB414" s="33"/>
      <c r="AC414" s="33" t="s">
        <v>685</v>
      </c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</row>
    <row r="415" spans="1:181" ht="15.75" customHeight="1" x14ac:dyDescent="0.25">
      <c r="A415" s="25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 t="s">
        <v>1363</v>
      </c>
      <c r="V415" s="33"/>
      <c r="W415" s="33"/>
      <c r="X415" s="33"/>
      <c r="Y415" s="33"/>
      <c r="Z415" s="33"/>
      <c r="AA415" s="33"/>
      <c r="AB415" s="33"/>
      <c r="AC415" s="33" t="s">
        <v>421</v>
      </c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</row>
    <row r="416" spans="1:181" ht="15.75" customHeight="1" x14ac:dyDescent="0.25">
      <c r="A416" s="25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 t="s">
        <v>1364</v>
      </c>
      <c r="V416" s="33"/>
      <c r="W416" s="33"/>
      <c r="X416" s="33"/>
      <c r="Y416" s="33"/>
      <c r="Z416" s="33"/>
      <c r="AA416" s="33"/>
      <c r="AB416" s="33"/>
      <c r="AC416" s="33" t="s">
        <v>531</v>
      </c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</row>
    <row r="417" spans="1:181" ht="15.75" customHeight="1" x14ac:dyDescent="0.25">
      <c r="A417" s="25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 t="s">
        <v>1365</v>
      </c>
      <c r="V417" s="33"/>
      <c r="W417" s="33"/>
      <c r="X417" s="33"/>
      <c r="Y417" s="33"/>
      <c r="Z417" s="33"/>
      <c r="AA417" s="33"/>
      <c r="AB417" s="33"/>
      <c r="AC417" s="33" t="s">
        <v>421</v>
      </c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</row>
    <row r="418" spans="1:181" ht="15.75" customHeight="1" x14ac:dyDescent="0.25">
      <c r="A418" s="25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 t="s">
        <v>1366</v>
      </c>
      <c r="V418" s="33"/>
      <c r="W418" s="33"/>
      <c r="X418" s="33"/>
      <c r="Y418" s="33"/>
      <c r="Z418" s="33"/>
      <c r="AA418" s="33"/>
      <c r="AB418" s="33"/>
      <c r="AC418" s="33" t="s">
        <v>421</v>
      </c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</row>
    <row r="419" spans="1:181" ht="15.75" customHeight="1" x14ac:dyDescent="0.25">
      <c r="A419" s="25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 t="s">
        <v>1367</v>
      </c>
      <c r="V419" s="33"/>
      <c r="W419" s="33"/>
      <c r="X419" s="33"/>
      <c r="Y419" s="33"/>
      <c r="Z419" s="33"/>
      <c r="AA419" s="33"/>
      <c r="AB419" s="33"/>
      <c r="AC419" s="33" t="s">
        <v>685</v>
      </c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</row>
    <row r="420" spans="1:181" ht="15.75" customHeight="1" x14ac:dyDescent="0.25">
      <c r="A420" s="25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 t="s">
        <v>1368</v>
      </c>
      <c r="V420" s="33"/>
      <c r="W420" s="33"/>
      <c r="X420" s="33"/>
      <c r="Y420" s="33"/>
      <c r="Z420" s="33"/>
      <c r="AA420" s="33"/>
      <c r="AB420" s="33"/>
      <c r="AC420" s="33" t="s">
        <v>531</v>
      </c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</row>
    <row r="421" spans="1:181" ht="15.75" customHeight="1" x14ac:dyDescent="0.25">
      <c r="A421" s="25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 t="s">
        <v>1369</v>
      </c>
      <c r="V421" s="33"/>
      <c r="W421" s="33"/>
      <c r="X421" s="33"/>
      <c r="Y421" s="33"/>
      <c r="Z421" s="33"/>
      <c r="AA421" s="33"/>
      <c r="AB421" s="33"/>
      <c r="AC421" s="33" t="s">
        <v>354</v>
      </c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</row>
    <row r="422" spans="1:181" ht="15.75" customHeight="1" x14ac:dyDescent="0.25">
      <c r="A422" s="25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 t="s">
        <v>1370</v>
      </c>
      <c r="V422" s="33"/>
      <c r="W422" s="33"/>
      <c r="X422" s="33"/>
      <c r="Y422" s="33"/>
      <c r="Z422" s="33"/>
      <c r="AA422" s="33"/>
      <c r="AB422" s="33"/>
      <c r="AC422" s="33" t="s">
        <v>354</v>
      </c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</row>
    <row r="423" spans="1:181" ht="15.75" customHeight="1" x14ac:dyDescent="0.25">
      <c r="A423" s="25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 t="s">
        <v>1371</v>
      </c>
      <c r="V423" s="33"/>
      <c r="W423" s="33"/>
      <c r="X423" s="33"/>
      <c r="Y423" s="33"/>
      <c r="Z423" s="33"/>
      <c r="AA423" s="33"/>
      <c r="AB423" s="33"/>
      <c r="AC423" s="33" t="s">
        <v>421</v>
      </c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</row>
    <row r="424" spans="1:181" ht="15.75" customHeight="1" x14ac:dyDescent="0.25">
      <c r="A424" s="25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 t="s">
        <v>1372</v>
      </c>
      <c r="V424" s="33"/>
      <c r="W424" s="33"/>
      <c r="X424" s="33"/>
      <c r="Y424" s="33"/>
      <c r="Z424" s="33"/>
      <c r="AA424" s="33"/>
      <c r="AB424" s="33"/>
      <c r="AC424" s="33" t="s">
        <v>421</v>
      </c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</row>
    <row r="425" spans="1:181" ht="15.75" customHeight="1" x14ac:dyDescent="0.25">
      <c r="A425" s="25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 t="s">
        <v>1373</v>
      </c>
      <c r="V425" s="33"/>
      <c r="W425" s="33"/>
      <c r="X425" s="33"/>
      <c r="Y425" s="33"/>
      <c r="Z425" s="33"/>
      <c r="AA425" s="33"/>
      <c r="AB425" s="33"/>
      <c r="AC425" s="33" t="s">
        <v>375</v>
      </c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</row>
    <row r="426" spans="1:181" ht="15.75" customHeight="1" x14ac:dyDescent="0.25">
      <c r="A426" s="25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 t="s">
        <v>1374</v>
      </c>
      <c r="V426" s="33"/>
      <c r="W426" s="33"/>
      <c r="X426" s="33"/>
      <c r="Y426" s="33"/>
      <c r="Z426" s="33"/>
      <c r="AA426" s="33"/>
      <c r="AB426" s="33"/>
      <c r="AC426" s="33" t="s">
        <v>421</v>
      </c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</row>
    <row r="427" spans="1:181" ht="15.75" customHeight="1" x14ac:dyDescent="0.25">
      <c r="A427" s="25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 t="s">
        <v>1375</v>
      </c>
      <c r="V427" s="33"/>
      <c r="W427" s="33"/>
      <c r="X427" s="33"/>
      <c r="Y427" s="33"/>
      <c r="Z427" s="33"/>
      <c r="AA427" s="33"/>
      <c r="AB427" s="33"/>
      <c r="AC427" s="33" t="s">
        <v>685</v>
      </c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</row>
    <row r="428" spans="1:181" ht="15.75" customHeight="1" x14ac:dyDescent="0.25">
      <c r="A428" s="25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 t="s">
        <v>1376</v>
      </c>
      <c r="V428" s="33"/>
      <c r="W428" s="33"/>
      <c r="X428" s="33"/>
      <c r="Y428" s="33"/>
      <c r="Z428" s="33"/>
      <c r="AA428" s="33"/>
      <c r="AB428" s="33"/>
      <c r="AC428" s="33" t="s">
        <v>346</v>
      </c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</row>
    <row r="429" spans="1:181" ht="15.75" customHeight="1" x14ac:dyDescent="0.25">
      <c r="A429" s="25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 t="s">
        <v>1377</v>
      </c>
      <c r="V429" s="33"/>
      <c r="W429" s="33"/>
      <c r="X429" s="33"/>
      <c r="Y429" s="33"/>
      <c r="Z429" s="33"/>
      <c r="AA429" s="33"/>
      <c r="AB429" s="33"/>
      <c r="AC429" s="33" t="s">
        <v>421</v>
      </c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</row>
    <row r="430" spans="1:181" ht="15.75" customHeight="1" x14ac:dyDescent="0.25">
      <c r="A430" s="25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 t="s">
        <v>1378</v>
      </c>
      <c r="V430" s="33"/>
      <c r="W430" s="33"/>
      <c r="X430" s="33"/>
      <c r="Y430" s="33"/>
      <c r="Z430" s="33"/>
      <c r="AA430" s="33"/>
      <c r="AB430" s="33"/>
      <c r="AC430" s="33" t="s">
        <v>375</v>
      </c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</row>
    <row r="431" spans="1:181" ht="15.75" customHeight="1" x14ac:dyDescent="0.25">
      <c r="A431" s="25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 t="s">
        <v>1379</v>
      </c>
      <c r="V431" s="33"/>
      <c r="W431" s="33"/>
      <c r="X431" s="33"/>
      <c r="Y431" s="33"/>
      <c r="Z431" s="33"/>
      <c r="AA431" s="33"/>
      <c r="AB431" s="33"/>
      <c r="AC431" s="33" t="s">
        <v>531</v>
      </c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</row>
    <row r="432" spans="1:181" ht="15.75" customHeight="1" x14ac:dyDescent="0.25">
      <c r="A432" s="25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 t="s">
        <v>1380</v>
      </c>
      <c r="V432" s="33"/>
      <c r="W432" s="33"/>
      <c r="X432" s="33"/>
      <c r="Y432" s="33"/>
      <c r="Z432" s="33"/>
      <c r="AA432" s="33"/>
      <c r="AB432" s="33"/>
      <c r="AC432" s="33" t="s">
        <v>531</v>
      </c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</row>
    <row r="433" spans="1:181" ht="15.75" customHeight="1" x14ac:dyDescent="0.25">
      <c r="A433" s="25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 t="s">
        <v>1381</v>
      </c>
      <c r="V433" s="33"/>
      <c r="W433" s="33"/>
      <c r="X433" s="33"/>
      <c r="Y433" s="33"/>
      <c r="Z433" s="33"/>
      <c r="AA433" s="33"/>
      <c r="AB433" s="33"/>
      <c r="AC433" s="33" t="s">
        <v>375</v>
      </c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</row>
    <row r="434" spans="1:181" ht="15.75" customHeight="1" x14ac:dyDescent="0.25">
      <c r="A434" s="25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 t="s">
        <v>1382</v>
      </c>
      <c r="V434" s="33"/>
      <c r="W434" s="33"/>
      <c r="X434" s="33"/>
      <c r="Y434" s="33"/>
      <c r="Z434" s="33"/>
      <c r="AA434" s="33"/>
      <c r="AB434" s="33"/>
      <c r="AC434" s="33" t="s">
        <v>375</v>
      </c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</row>
    <row r="435" spans="1:181" ht="15.75" customHeight="1" x14ac:dyDescent="0.25">
      <c r="A435" s="25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 t="s">
        <v>1383</v>
      </c>
      <c r="V435" s="33"/>
      <c r="W435" s="33"/>
      <c r="X435" s="33"/>
      <c r="Y435" s="33"/>
      <c r="Z435" s="33"/>
      <c r="AA435" s="33"/>
      <c r="AB435" s="33"/>
      <c r="AC435" s="33" t="s">
        <v>375</v>
      </c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</row>
    <row r="436" spans="1:181" ht="15.75" customHeight="1" x14ac:dyDescent="0.25">
      <c r="A436" s="25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 t="s">
        <v>1384</v>
      </c>
      <c r="V436" s="33"/>
      <c r="W436" s="33"/>
      <c r="X436" s="33"/>
      <c r="Y436" s="33"/>
      <c r="Z436" s="33"/>
      <c r="AA436" s="33"/>
      <c r="AB436" s="33"/>
      <c r="AC436" s="33" t="s">
        <v>346</v>
      </c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</row>
    <row r="437" spans="1:181" ht="15.75" customHeight="1" x14ac:dyDescent="0.25">
      <c r="A437" s="25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 t="s">
        <v>1385</v>
      </c>
      <c r="V437" s="33"/>
      <c r="W437" s="33"/>
      <c r="X437" s="33"/>
      <c r="Y437" s="33"/>
      <c r="Z437" s="33"/>
      <c r="AA437" s="33"/>
      <c r="AB437" s="33"/>
      <c r="AC437" s="33" t="s">
        <v>421</v>
      </c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</row>
    <row r="438" spans="1:181" ht="15.75" customHeight="1" x14ac:dyDescent="0.25">
      <c r="A438" s="25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 t="s">
        <v>1386</v>
      </c>
      <c r="V438" s="33"/>
      <c r="W438" s="33"/>
      <c r="X438" s="33"/>
      <c r="Y438" s="33"/>
      <c r="Z438" s="33"/>
      <c r="AA438" s="33"/>
      <c r="AB438" s="33"/>
      <c r="AC438" s="33" t="s">
        <v>346</v>
      </c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</row>
    <row r="439" spans="1:181" ht="15.75" customHeight="1" x14ac:dyDescent="0.25">
      <c r="A439" s="25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 t="s">
        <v>1387</v>
      </c>
      <c r="V439" s="33"/>
      <c r="W439" s="33"/>
      <c r="X439" s="33"/>
      <c r="Y439" s="33"/>
      <c r="Z439" s="33"/>
      <c r="AA439" s="33"/>
      <c r="AB439" s="33"/>
      <c r="AC439" s="33" t="s">
        <v>375</v>
      </c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</row>
    <row r="440" spans="1:181" ht="15.75" customHeight="1" x14ac:dyDescent="0.25">
      <c r="A440" s="25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 t="s">
        <v>1388</v>
      </c>
      <c r="V440" s="33"/>
      <c r="W440" s="33"/>
      <c r="X440" s="33"/>
      <c r="Y440" s="33"/>
      <c r="Z440" s="33"/>
      <c r="AA440" s="33"/>
      <c r="AB440" s="33"/>
      <c r="AC440" s="33" t="s">
        <v>375</v>
      </c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</row>
    <row r="441" spans="1:181" ht="15.75" customHeight="1" x14ac:dyDescent="0.25">
      <c r="A441" s="25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 t="s">
        <v>1389</v>
      </c>
      <c r="V441" s="33"/>
      <c r="W441" s="33"/>
      <c r="X441" s="33"/>
      <c r="Y441" s="33"/>
      <c r="Z441" s="33"/>
      <c r="AA441" s="33"/>
      <c r="AB441" s="33"/>
      <c r="AC441" s="33" t="s">
        <v>531</v>
      </c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</row>
    <row r="442" spans="1:181" ht="15.75" customHeight="1" x14ac:dyDescent="0.25">
      <c r="A442" s="25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 t="s">
        <v>1390</v>
      </c>
      <c r="V442" s="33"/>
      <c r="W442" s="33"/>
      <c r="X442" s="33"/>
      <c r="Y442" s="33"/>
      <c r="Z442" s="33"/>
      <c r="AA442" s="33"/>
      <c r="AB442" s="33"/>
      <c r="AC442" s="33" t="s">
        <v>685</v>
      </c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</row>
    <row r="443" spans="1:181" ht="15.75" customHeight="1" x14ac:dyDescent="0.25">
      <c r="A443" s="25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 t="s">
        <v>1391</v>
      </c>
      <c r="V443" s="33"/>
      <c r="W443" s="33"/>
      <c r="X443" s="33"/>
      <c r="Y443" s="33"/>
      <c r="Z443" s="33"/>
      <c r="AA443" s="33"/>
      <c r="AB443" s="33"/>
      <c r="AC443" s="33" t="s">
        <v>685</v>
      </c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</row>
    <row r="444" spans="1:181" ht="15.75" customHeight="1" x14ac:dyDescent="0.25">
      <c r="A444" s="25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 t="s">
        <v>1392</v>
      </c>
      <c r="V444" s="33"/>
      <c r="W444" s="33"/>
      <c r="X444" s="33"/>
      <c r="Y444" s="33"/>
      <c r="Z444" s="33"/>
      <c r="AA444" s="33"/>
      <c r="AB444" s="33"/>
      <c r="AC444" s="33" t="s">
        <v>354</v>
      </c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</row>
    <row r="445" spans="1:181" ht="15.75" customHeight="1" x14ac:dyDescent="0.25">
      <c r="A445" s="25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 t="s">
        <v>1393</v>
      </c>
      <c r="V445" s="33"/>
      <c r="W445" s="33"/>
      <c r="X445" s="33"/>
      <c r="Y445" s="33"/>
      <c r="Z445" s="33"/>
      <c r="AA445" s="33"/>
      <c r="AB445" s="33"/>
      <c r="AC445" s="33" t="s">
        <v>375</v>
      </c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</row>
    <row r="446" spans="1:181" ht="15.75" customHeight="1" x14ac:dyDescent="0.25">
      <c r="A446" s="25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 t="s">
        <v>1394</v>
      </c>
      <c r="V446" s="33"/>
      <c r="W446" s="33"/>
      <c r="X446" s="33"/>
      <c r="Y446" s="33"/>
      <c r="Z446" s="33"/>
      <c r="AA446" s="33"/>
      <c r="AB446" s="33"/>
      <c r="AC446" s="33" t="s">
        <v>421</v>
      </c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</row>
    <row r="447" spans="1:181" ht="15.75" customHeight="1" x14ac:dyDescent="0.25">
      <c r="A447" s="25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 t="s">
        <v>1395</v>
      </c>
      <c r="V447" s="33"/>
      <c r="W447" s="33"/>
      <c r="X447" s="33"/>
      <c r="Y447" s="33"/>
      <c r="Z447" s="33"/>
      <c r="AA447" s="33"/>
      <c r="AB447" s="33"/>
      <c r="AC447" s="33" t="s">
        <v>408</v>
      </c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</row>
    <row r="448" spans="1:181" ht="15.75" customHeight="1" x14ac:dyDescent="0.25">
      <c r="A448" s="25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 t="s">
        <v>1396</v>
      </c>
      <c r="V448" s="33"/>
      <c r="W448" s="33"/>
      <c r="X448" s="33"/>
      <c r="Y448" s="33"/>
      <c r="Z448" s="33"/>
      <c r="AA448" s="33"/>
      <c r="AB448" s="33"/>
      <c r="AC448" s="33" t="s">
        <v>362</v>
      </c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</row>
    <row r="449" spans="1:181" ht="15.75" customHeight="1" x14ac:dyDescent="0.25">
      <c r="A449" s="25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 t="s">
        <v>1397</v>
      </c>
      <c r="V449" s="33"/>
      <c r="W449" s="33"/>
      <c r="X449" s="33"/>
      <c r="Y449" s="33"/>
      <c r="Z449" s="33"/>
      <c r="AA449" s="33"/>
      <c r="AB449" s="33"/>
      <c r="AC449" s="33" t="s">
        <v>375</v>
      </c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</row>
    <row r="450" spans="1:181" ht="15.75" customHeight="1" x14ac:dyDescent="0.25">
      <c r="A450" s="25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 t="s">
        <v>1398</v>
      </c>
      <c r="V450" s="33"/>
      <c r="W450" s="33"/>
      <c r="X450" s="33"/>
      <c r="Y450" s="33"/>
      <c r="Z450" s="33"/>
      <c r="AA450" s="33"/>
      <c r="AB450" s="33"/>
      <c r="AC450" s="33" t="s">
        <v>375</v>
      </c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</row>
    <row r="451" spans="1:181" ht="15.75" customHeight="1" x14ac:dyDescent="0.25">
      <c r="A451" s="25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 t="s">
        <v>1399</v>
      </c>
      <c r="V451" s="33"/>
      <c r="W451" s="33"/>
      <c r="X451" s="33"/>
      <c r="Y451" s="33"/>
      <c r="Z451" s="33"/>
      <c r="AA451" s="33"/>
      <c r="AB451" s="33"/>
      <c r="AC451" s="33" t="s">
        <v>421</v>
      </c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</row>
    <row r="452" spans="1:181" ht="15.75" customHeight="1" x14ac:dyDescent="0.25">
      <c r="A452" s="25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 t="s">
        <v>1400</v>
      </c>
      <c r="V452" s="33"/>
      <c r="W452" s="33"/>
      <c r="X452" s="33"/>
      <c r="Y452" s="33"/>
      <c r="Z452" s="33"/>
      <c r="AA452" s="33"/>
      <c r="AB452" s="33"/>
      <c r="AC452" s="33" t="s">
        <v>421</v>
      </c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</row>
    <row r="453" spans="1:181" ht="15.75" customHeight="1" x14ac:dyDescent="0.25">
      <c r="A453" s="25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 t="s">
        <v>1401</v>
      </c>
      <c r="V453" s="33"/>
      <c r="W453" s="33"/>
      <c r="X453" s="33"/>
      <c r="Y453" s="33"/>
      <c r="Z453" s="33"/>
      <c r="AA453" s="33"/>
      <c r="AB453" s="33"/>
      <c r="AC453" s="33" t="s">
        <v>421</v>
      </c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</row>
    <row r="454" spans="1:181" ht="15.75" customHeight="1" x14ac:dyDescent="0.25">
      <c r="A454" s="25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 t="s">
        <v>1402</v>
      </c>
      <c r="V454" s="33"/>
      <c r="W454" s="33"/>
      <c r="X454" s="33"/>
      <c r="Y454" s="33"/>
      <c r="Z454" s="33"/>
      <c r="AA454" s="33"/>
      <c r="AB454" s="33"/>
      <c r="AC454" s="33" t="s">
        <v>375</v>
      </c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</row>
    <row r="455" spans="1:181" ht="15.75" customHeight="1" x14ac:dyDescent="0.25">
      <c r="A455" s="25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 t="s">
        <v>1403</v>
      </c>
      <c r="V455" s="33"/>
      <c r="W455" s="33"/>
      <c r="X455" s="33"/>
      <c r="Y455" s="33"/>
      <c r="Z455" s="33"/>
      <c r="AA455" s="33"/>
      <c r="AB455" s="33"/>
      <c r="AC455" s="33" t="s">
        <v>408</v>
      </c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</row>
    <row r="456" spans="1:181" ht="15.75" customHeight="1" x14ac:dyDescent="0.25">
      <c r="A456" s="25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 t="s">
        <v>1404</v>
      </c>
      <c r="V456" s="33"/>
      <c r="W456" s="33"/>
      <c r="X456" s="33"/>
      <c r="Y456" s="33"/>
      <c r="Z456" s="33"/>
      <c r="AA456" s="33"/>
      <c r="AB456" s="33"/>
      <c r="AC456" s="33" t="s">
        <v>346</v>
      </c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</row>
    <row r="457" spans="1:181" ht="15.75" customHeight="1" x14ac:dyDescent="0.25">
      <c r="A457" s="25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 t="s">
        <v>1405</v>
      </c>
      <c r="V457" s="33"/>
      <c r="W457" s="33"/>
      <c r="X457" s="33"/>
      <c r="Y457" s="33"/>
      <c r="Z457" s="33"/>
      <c r="AA457" s="33"/>
      <c r="AB457" s="33"/>
      <c r="AC457" s="33" t="s">
        <v>354</v>
      </c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</row>
    <row r="458" spans="1:181" ht="15.75" customHeight="1" x14ac:dyDescent="0.25">
      <c r="A458" s="25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 t="s">
        <v>1406</v>
      </c>
      <c r="V458" s="33"/>
      <c r="W458" s="33"/>
      <c r="X458" s="33"/>
      <c r="Y458" s="33"/>
      <c r="Z458" s="33"/>
      <c r="AA458" s="33"/>
      <c r="AB458" s="33"/>
      <c r="AC458" s="33" t="s">
        <v>421</v>
      </c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</row>
    <row r="459" spans="1:181" ht="15.75" customHeight="1" x14ac:dyDescent="0.25">
      <c r="A459" s="25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 t="s">
        <v>1407</v>
      </c>
      <c r="V459" s="33"/>
      <c r="W459" s="33"/>
      <c r="X459" s="33"/>
      <c r="Y459" s="33"/>
      <c r="Z459" s="33"/>
      <c r="AA459" s="33"/>
      <c r="AB459" s="33"/>
      <c r="AC459" s="33" t="s">
        <v>531</v>
      </c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</row>
    <row r="460" spans="1:181" ht="15.75" customHeight="1" x14ac:dyDescent="0.25">
      <c r="A460" s="25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 t="s">
        <v>1408</v>
      </c>
      <c r="V460" s="33"/>
      <c r="W460" s="33"/>
      <c r="X460" s="33"/>
      <c r="Y460" s="33"/>
      <c r="Z460" s="33"/>
      <c r="AA460" s="33"/>
      <c r="AB460" s="33"/>
      <c r="AC460" s="33" t="s">
        <v>421</v>
      </c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</row>
    <row r="461" spans="1:181" ht="15.75" customHeight="1" x14ac:dyDescent="0.25">
      <c r="A461" s="25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 t="s">
        <v>1409</v>
      </c>
      <c r="V461" s="33"/>
      <c r="W461" s="33"/>
      <c r="X461" s="33"/>
      <c r="Y461" s="33"/>
      <c r="Z461" s="33"/>
      <c r="AA461" s="33"/>
      <c r="AB461" s="33"/>
      <c r="AC461" s="33" t="s">
        <v>354</v>
      </c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</row>
    <row r="462" spans="1:181" ht="15.75" customHeight="1" x14ac:dyDescent="0.25">
      <c r="A462" s="25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 t="s">
        <v>1410</v>
      </c>
      <c r="V462" s="33"/>
      <c r="W462" s="33"/>
      <c r="X462" s="33"/>
      <c r="Y462" s="33"/>
      <c r="Z462" s="33"/>
      <c r="AA462" s="33"/>
      <c r="AB462" s="33"/>
      <c r="AC462" s="33" t="s">
        <v>531</v>
      </c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</row>
    <row r="463" spans="1:181" ht="15.75" customHeight="1" x14ac:dyDescent="0.25">
      <c r="A463" s="25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 t="s">
        <v>1411</v>
      </c>
      <c r="V463" s="33"/>
      <c r="W463" s="33"/>
      <c r="X463" s="33"/>
      <c r="Y463" s="33"/>
      <c r="Z463" s="33"/>
      <c r="AA463" s="33"/>
      <c r="AB463" s="33"/>
      <c r="AC463" s="33" t="s">
        <v>408</v>
      </c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</row>
    <row r="464" spans="1:181" ht="15.75" customHeight="1" x14ac:dyDescent="0.25">
      <c r="A464" s="25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 t="s">
        <v>1412</v>
      </c>
      <c r="V464" s="33"/>
      <c r="W464" s="33"/>
      <c r="X464" s="33"/>
      <c r="Y464" s="33"/>
      <c r="Z464" s="33"/>
      <c r="AA464" s="33"/>
      <c r="AB464" s="33"/>
      <c r="AC464" s="33" t="s">
        <v>375</v>
      </c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</row>
    <row r="465" spans="1:181" ht="15.75" customHeight="1" x14ac:dyDescent="0.25">
      <c r="A465" s="25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 t="s">
        <v>1413</v>
      </c>
      <c r="V465" s="33"/>
      <c r="W465" s="33"/>
      <c r="X465" s="33"/>
      <c r="Y465" s="33"/>
      <c r="Z465" s="33"/>
      <c r="AA465" s="33"/>
      <c r="AB465" s="33"/>
      <c r="AC465" s="33" t="s">
        <v>346</v>
      </c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</row>
    <row r="466" spans="1:181" ht="15.75" customHeight="1" x14ac:dyDescent="0.25">
      <c r="A466" s="25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 t="s">
        <v>1414</v>
      </c>
      <c r="V466" s="33"/>
      <c r="W466" s="33"/>
      <c r="X466" s="33"/>
      <c r="Y466" s="33"/>
      <c r="Z466" s="33"/>
      <c r="AA466" s="33"/>
      <c r="AB466" s="33"/>
      <c r="AC466" s="33" t="s">
        <v>421</v>
      </c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</row>
    <row r="467" spans="1:181" ht="15.75" customHeight="1" x14ac:dyDescent="0.25">
      <c r="A467" s="25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 t="s">
        <v>1415</v>
      </c>
      <c r="V467" s="33"/>
      <c r="W467" s="33"/>
      <c r="X467" s="33"/>
      <c r="Y467" s="33"/>
      <c r="Z467" s="33"/>
      <c r="AA467" s="33"/>
      <c r="AB467" s="33"/>
      <c r="AC467" s="33" t="s">
        <v>346</v>
      </c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</row>
    <row r="468" spans="1:181" ht="15.75" customHeight="1" x14ac:dyDescent="0.25">
      <c r="A468" s="25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 t="s">
        <v>1416</v>
      </c>
      <c r="V468" s="33"/>
      <c r="W468" s="33"/>
      <c r="X468" s="33"/>
      <c r="Y468" s="33"/>
      <c r="Z468" s="33"/>
      <c r="AA468" s="33"/>
      <c r="AB468" s="33"/>
      <c r="AC468" s="33" t="s">
        <v>421</v>
      </c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</row>
    <row r="469" spans="1:181" ht="15.75" customHeight="1" x14ac:dyDescent="0.25">
      <c r="A469" s="25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 t="s">
        <v>1417</v>
      </c>
      <c r="V469" s="33"/>
      <c r="W469" s="33"/>
      <c r="X469" s="33"/>
      <c r="Y469" s="33"/>
      <c r="Z469" s="33"/>
      <c r="AA469" s="33"/>
      <c r="AB469" s="33"/>
      <c r="AC469" s="33" t="s">
        <v>531</v>
      </c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</row>
    <row r="470" spans="1:181" ht="15.75" customHeight="1" x14ac:dyDescent="0.25">
      <c r="A470" s="25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 t="s">
        <v>1418</v>
      </c>
      <c r="V470" s="33"/>
      <c r="W470" s="33"/>
      <c r="X470" s="33"/>
      <c r="Y470" s="33"/>
      <c r="Z470" s="33"/>
      <c r="AA470" s="33"/>
      <c r="AB470" s="33"/>
      <c r="AC470" s="33" t="s">
        <v>408</v>
      </c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</row>
    <row r="471" spans="1:181" ht="15.75" customHeight="1" x14ac:dyDescent="0.25">
      <c r="A471" s="25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 t="s">
        <v>1419</v>
      </c>
      <c r="V471" s="33"/>
      <c r="W471" s="33"/>
      <c r="X471" s="33"/>
      <c r="Y471" s="33"/>
      <c r="Z471" s="33"/>
      <c r="AA471" s="33"/>
      <c r="AB471" s="33"/>
      <c r="AC471" s="33" t="s">
        <v>421</v>
      </c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</row>
    <row r="472" spans="1:181" ht="15.75" customHeight="1" x14ac:dyDescent="0.25">
      <c r="A472" s="25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 t="s">
        <v>1420</v>
      </c>
      <c r="V472" s="33"/>
      <c r="W472" s="33"/>
      <c r="X472" s="33"/>
      <c r="Y472" s="33"/>
      <c r="Z472" s="33"/>
      <c r="AA472" s="33"/>
      <c r="AB472" s="33"/>
      <c r="AC472" s="33" t="s">
        <v>421</v>
      </c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</row>
    <row r="473" spans="1:181" ht="15.75" customHeight="1" x14ac:dyDescent="0.25">
      <c r="A473" s="25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 t="s">
        <v>1421</v>
      </c>
      <c r="V473" s="33"/>
      <c r="W473" s="33"/>
      <c r="X473" s="33"/>
      <c r="Y473" s="33"/>
      <c r="Z473" s="33"/>
      <c r="AA473" s="33"/>
      <c r="AB473" s="33"/>
      <c r="AC473" s="33" t="s">
        <v>375</v>
      </c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</row>
    <row r="474" spans="1:181" ht="15.75" customHeight="1" x14ac:dyDescent="0.25">
      <c r="A474" s="25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 t="s">
        <v>1422</v>
      </c>
      <c r="V474" s="33"/>
      <c r="W474" s="33"/>
      <c r="X474" s="33"/>
      <c r="Y474" s="33"/>
      <c r="Z474" s="33"/>
      <c r="AA474" s="33"/>
      <c r="AB474" s="33"/>
      <c r="AC474" s="33" t="s">
        <v>685</v>
      </c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</row>
    <row r="475" spans="1:181" ht="15.75" customHeight="1" x14ac:dyDescent="0.25">
      <c r="A475" s="25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 t="s">
        <v>1423</v>
      </c>
      <c r="V475" s="33"/>
      <c r="W475" s="33"/>
      <c r="X475" s="33"/>
      <c r="Y475" s="33"/>
      <c r="Z475" s="33"/>
      <c r="AA475" s="33"/>
      <c r="AB475" s="33"/>
      <c r="AC475" s="33" t="s">
        <v>375</v>
      </c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</row>
    <row r="476" spans="1:181" ht="15.75" customHeight="1" x14ac:dyDescent="0.25">
      <c r="A476" s="25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 t="s">
        <v>1424</v>
      </c>
      <c r="V476" s="33"/>
      <c r="W476" s="33"/>
      <c r="X476" s="33"/>
      <c r="Y476" s="33"/>
      <c r="Z476" s="33"/>
      <c r="AA476" s="33"/>
      <c r="AB476" s="33"/>
      <c r="AC476" s="33" t="s">
        <v>685</v>
      </c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</row>
    <row r="477" spans="1:181" ht="15.75" customHeight="1" x14ac:dyDescent="0.25">
      <c r="A477" s="25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 t="s">
        <v>1425</v>
      </c>
      <c r="V477" s="33"/>
      <c r="W477" s="33"/>
      <c r="X477" s="33"/>
      <c r="Y477" s="33"/>
      <c r="Z477" s="33"/>
      <c r="AA477" s="33"/>
      <c r="AB477" s="33"/>
      <c r="AC477" s="33" t="s">
        <v>685</v>
      </c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</row>
    <row r="478" spans="1:181" ht="15.75" customHeight="1" x14ac:dyDescent="0.25">
      <c r="A478" s="25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 t="s">
        <v>1426</v>
      </c>
      <c r="V478" s="33"/>
      <c r="W478" s="33"/>
      <c r="X478" s="33"/>
      <c r="Y478" s="33"/>
      <c r="Z478" s="33"/>
      <c r="AA478" s="33"/>
      <c r="AB478" s="33"/>
      <c r="AC478" s="33" t="s">
        <v>354</v>
      </c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</row>
    <row r="479" spans="1:181" ht="15.75" customHeight="1" x14ac:dyDescent="0.25">
      <c r="A479" s="25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 t="s">
        <v>1427</v>
      </c>
      <c r="V479" s="33"/>
      <c r="W479" s="33"/>
      <c r="X479" s="33"/>
      <c r="Y479" s="33"/>
      <c r="Z479" s="33"/>
      <c r="AA479" s="33"/>
      <c r="AB479" s="33"/>
      <c r="AC479" s="33" t="s">
        <v>685</v>
      </c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</row>
    <row r="480" spans="1:181" ht="15.75" customHeight="1" x14ac:dyDescent="0.25">
      <c r="A480" s="25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 t="s">
        <v>1428</v>
      </c>
      <c r="V480" s="33"/>
      <c r="W480" s="33"/>
      <c r="X480" s="33"/>
      <c r="Y480" s="33"/>
      <c r="Z480" s="33"/>
      <c r="AA480" s="33"/>
      <c r="AB480" s="33"/>
      <c r="AC480" s="33" t="s">
        <v>531</v>
      </c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</row>
    <row r="481" spans="1:181" ht="15.75" customHeight="1" x14ac:dyDescent="0.25">
      <c r="A481" s="25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 t="s">
        <v>1429</v>
      </c>
      <c r="V481" s="33"/>
      <c r="W481" s="33"/>
      <c r="X481" s="33"/>
      <c r="Y481" s="33"/>
      <c r="Z481" s="33"/>
      <c r="AA481" s="33"/>
      <c r="AB481" s="33"/>
      <c r="AC481" s="33" t="s">
        <v>408</v>
      </c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</row>
    <row r="482" spans="1:181" ht="15.75" customHeight="1" x14ac:dyDescent="0.25">
      <c r="A482" s="25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 t="s">
        <v>1430</v>
      </c>
      <c r="V482" s="33"/>
      <c r="W482" s="33"/>
      <c r="X482" s="33"/>
      <c r="Y482" s="33"/>
      <c r="Z482" s="33"/>
      <c r="AA482" s="33"/>
      <c r="AB482" s="33"/>
      <c r="AC482" s="33" t="s">
        <v>362</v>
      </c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</row>
    <row r="483" spans="1:181" ht="15.75" customHeight="1" x14ac:dyDescent="0.25">
      <c r="A483" s="25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 t="s">
        <v>1431</v>
      </c>
      <c r="V483" s="33"/>
      <c r="W483" s="33"/>
      <c r="X483" s="33"/>
      <c r="Y483" s="33"/>
      <c r="Z483" s="33"/>
      <c r="AA483" s="33"/>
      <c r="AB483" s="33"/>
      <c r="AC483" s="33" t="s">
        <v>685</v>
      </c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</row>
    <row r="484" spans="1:181" ht="15.75" customHeight="1" x14ac:dyDescent="0.25">
      <c r="A484" s="25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 t="s">
        <v>1432</v>
      </c>
      <c r="V484" s="33"/>
      <c r="W484" s="33"/>
      <c r="X484" s="33"/>
      <c r="Y484" s="33"/>
      <c r="Z484" s="33"/>
      <c r="AA484" s="33"/>
      <c r="AB484" s="33"/>
      <c r="AC484" s="33" t="s">
        <v>531</v>
      </c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</row>
    <row r="485" spans="1:181" ht="15.75" customHeight="1" x14ac:dyDescent="0.25">
      <c r="A485" s="25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 t="s">
        <v>1433</v>
      </c>
      <c r="V485" s="33"/>
      <c r="W485" s="33"/>
      <c r="X485" s="33"/>
      <c r="Y485" s="33"/>
      <c r="Z485" s="33"/>
      <c r="AA485" s="33"/>
      <c r="AB485" s="33"/>
      <c r="AC485" s="33" t="s">
        <v>408</v>
      </c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</row>
    <row r="486" spans="1:181" ht="15.75" customHeight="1" x14ac:dyDescent="0.25">
      <c r="A486" s="25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 t="s">
        <v>1434</v>
      </c>
      <c r="V486" s="33"/>
      <c r="W486" s="33"/>
      <c r="X486" s="33"/>
      <c r="Y486" s="33"/>
      <c r="Z486" s="33"/>
      <c r="AA486" s="33"/>
      <c r="AB486" s="33"/>
      <c r="AC486" s="33" t="s">
        <v>421</v>
      </c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</row>
    <row r="487" spans="1:181" ht="15.75" customHeight="1" x14ac:dyDescent="0.25">
      <c r="A487" s="25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 t="s">
        <v>1435</v>
      </c>
      <c r="V487" s="33"/>
      <c r="W487" s="33"/>
      <c r="X487" s="33"/>
      <c r="Y487" s="33"/>
      <c r="Z487" s="33"/>
      <c r="AA487" s="33"/>
      <c r="AB487" s="33"/>
      <c r="AC487" s="33" t="s">
        <v>408</v>
      </c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</row>
    <row r="488" spans="1:181" ht="15.75" customHeight="1" x14ac:dyDescent="0.25">
      <c r="A488" s="25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 t="s">
        <v>1436</v>
      </c>
      <c r="V488" s="33"/>
      <c r="W488" s="33"/>
      <c r="X488" s="33"/>
      <c r="Y488" s="33"/>
      <c r="Z488" s="33"/>
      <c r="AA488" s="33"/>
      <c r="AB488" s="33"/>
      <c r="AC488" s="33" t="s">
        <v>375</v>
      </c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</row>
    <row r="489" spans="1:181" ht="15.75" customHeight="1" x14ac:dyDescent="0.25">
      <c r="A489" s="25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 t="s">
        <v>1437</v>
      </c>
      <c r="V489" s="33"/>
      <c r="W489" s="33"/>
      <c r="X489" s="33"/>
      <c r="Y489" s="33"/>
      <c r="Z489" s="33"/>
      <c r="AA489" s="33"/>
      <c r="AB489" s="33"/>
      <c r="AC489" s="33" t="s">
        <v>375</v>
      </c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</row>
    <row r="490" spans="1:181" ht="15.75" customHeight="1" x14ac:dyDescent="0.25">
      <c r="A490" s="25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 t="s">
        <v>1438</v>
      </c>
      <c r="V490" s="33"/>
      <c r="W490" s="33"/>
      <c r="X490" s="33"/>
      <c r="Y490" s="33"/>
      <c r="Z490" s="33"/>
      <c r="AA490" s="33"/>
      <c r="AB490" s="33"/>
      <c r="AC490" s="33" t="s">
        <v>598</v>
      </c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</row>
    <row r="491" spans="1:181" ht="15.75" customHeight="1" x14ac:dyDescent="0.25">
      <c r="A491" s="25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 t="s">
        <v>1439</v>
      </c>
      <c r="V491" s="33"/>
      <c r="W491" s="33"/>
      <c r="X491" s="33"/>
      <c r="Y491" s="33"/>
      <c r="Z491" s="33"/>
      <c r="AA491" s="33"/>
      <c r="AB491" s="33"/>
      <c r="AC491" s="33" t="s">
        <v>531</v>
      </c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</row>
    <row r="492" spans="1:181" ht="15.75" customHeight="1" x14ac:dyDescent="0.25">
      <c r="A492" s="25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 t="s">
        <v>1440</v>
      </c>
      <c r="V492" s="33"/>
      <c r="W492" s="33"/>
      <c r="X492" s="33"/>
      <c r="Y492" s="33"/>
      <c r="Z492" s="33"/>
      <c r="AA492" s="33"/>
      <c r="AB492" s="33"/>
      <c r="AC492" s="33" t="s">
        <v>408</v>
      </c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</row>
    <row r="493" spans="1:181" ht="15.75" customHeight="1" x14ac:dyDescent="0.25">
      <c r="A493" s="25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 t="s">
        <v>1441</v>
      </c>
      <c r="V493" s="33"/>
      <c r="W493" s="33"/>
      <c r="X493" s="33"/>
      <c r="Y493" s="33"/>
      <c r="Z493" s="33"/>
      <c r="AA493" s="33"/>
      <c r="AB493" s="33"/>
      <c r="AC493" s="33" t="s">
        <v>408</v>
      </c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</row>
    <row r="494" spans="1:181" ht="15.75" customHeight="1" x14ac:dyDescent="0.25">
      <c r="A494" s="25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 t="s">
        <v>1442</v>
      </c>
      <c r="V494" s="33"/>
      <c r="W494" s="33"/>
      <c r="X494" s="33"/>
      <c r="Y494" s="33"/>
      <c r="Z494" s="33"/>
      <c r="AA494" s="33"/>
      <c r="AB494" s="33"/>
      <c r="AC494" s="33" t="s">
        <v>375</v>
      </c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</row>
    <row r="495" spans="1:181" ht="15.75" customHeight="1" x14ac:dyDescent="0.25">
      <c r="A495" s="25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 t="s">
        <v>1443</v>
      </c>
      <c r="V495" s="33"/>
      <c r="W495" s="33"/>
      <c r="X495" s="33"/>
      <c r="Y495" s="33"/>
      <c r="Z495" s="33"/>
      <c r="AA495" s="33"/>
      <c r="AB495" s="33"/>
      <c r="AC495" s="33" t="s">
        <v>685</v>
      </c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</row>
    <row r="496" spans="1:181" ht="15.75" customHeight="1" x14ac:dyDescent="0.25">
      <c r="A496" s="25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 t="s">
        <v>1444</v>
      </c>
      <c r="V496" s="33"/>
      <c r="W496" s="33"/>
      <c r="X496" s="33"/>
      <c r="Y496" s="33"/>
      <c r="Z496" s="33"/>
      <c r="AA496" s="33"/>
      <c r="AB496" s="33"/>
      <c r="AC496" s="33" t="s">
        <v>531</v>
      </c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</row>
    <row r="497" spans="1:181" ht="15.75" customHeight="1" x14ac:dyDescent="0.25">
      <c r="A497" s="25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 t="s">
        <v>1445</v>
      </c>
      <c r="V497" s="33"/>
      <c r="W497" s="33"/>
      <c r="X497" s="33"/>
      <c r="Y497" s="33"/>
      <c r="Z497" s="33"/>
      <c r="AA497" s="33"/>
      <c r="AB497" s="33"/>
      <c r="AC497" s="33" t="s">
        <v>362</v>
      </c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</row>
    <row r="498" spans="1:181" ht="15.75" customHeight="1" x14ac:dyDescent="0.25">
      <c r="A498" s="25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 t="s">
        <v>1446</v>
      </c>
      <c r="V498" s="33"/>
      <c r="W498" s="33"/>
      <c r="X498" s="33"/>
      <c r="Y498" s="33"/>
      <c r="Z498" s="33"/>
      <c r="AA498" s="33"/>
      <c r="AB498" s="33"/>
      <c r="AC498" s="33" t="s">
        <v>685</v>
      </c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</row>
    <row r="499" spans="1:181" ht="15.75" customHeight="1" x14ac:dyDescent="0.25">
      <c r="A499" s="25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 t="s">
        <v>1447</v>
      </c>
      <c r="V499" s="33"/>
      <c r="W499" s="33"/>
      <c r="X499" s="33"/>
      <c r="Y499" s="33"/>
      <c r="Z499" s="33"/>
      <c r="AA499" s="33"/>
      <c r="AB499" s="33"/>
      <c r="AC499" s="33" t="s">
        <v>421</v>
      </c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</row>
    <row r="500" spans="1:181" ht="15.75" customHeight="1" x14ac:dyDescent="0.25">
      <c r="A500" s="25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 t="s">
        <v>1448</v>
      </c>
      <c r="V500" s="33"/>
      <c r="W500" s="33"/>
      <c r="X500" s="33"/>
      <c r="Y500" s="33"/>
      <c r="Z500" s="33"/>
      <c r="AA500" s="33"/>
      <c r="AB500" s="33"/>
      <c r="AC500" s="33" t="s">
        <v>685</v>
      </c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</row>
    <row r="501" spans="1:181" ht="15.75" customHeight="1" x14ac:dyDescent="0.25">
      <c r="A501" s="25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 t="s">
        <v>1449</v>
      </c>
      <c r="V501" s="33"/>
      <c r="W501" s="33"/>
      <c r="X501" s="33"/>
      <c r="Y501" s="33"/>
      <c r="Z501" s="33"/>
      <c r="AA501" s="33"/>
      <c r="AB501" s="33"/>
      <c r="AC501" s="33" t="s">
        <v>375</v>
      </c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</row>
    <row r="502" spans="1:181" ht="15.75" customHeight="1" x14ac:dyDescent="0.25">
      <c r="A502" s="25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 t="s">
        <v>1450</v>
      </c>
      <c r="V502" s="33"/>
      <c r="W502" s="33"/>
      <c r="X502" s="33"/>
      <c r="Y502" s="33"/>
      <c r="Z502" s="33"/>
      <c r="AA502" s="33"/>
      <c r="AB502" s="33"/>
      <c r="AC502" s="33" t="s">
        <v>598</v>
      </c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</row>
    <row r="503" spans="1:181" ht="15.75" customHeight="1" x14ac:dyDescent="0.25">
      <c r="A503" s="25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 t="s">
        <v>1451</v>
      </c>
      <c r="V503" s="33"/>
      <c r="W503" s="33"/>
      <c r="X503" s="33"/>
      <c r="Y503" s="33"/>
      <c r="Z503" s="33"/>
      <c r="AA503" s="33"/>
      <c r="AB503" s="33"/>
      <c r="AC503" s="33" t="s">
        <v>354</v>
      </c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</row>
    <row r="504" spans="1:181" ht="15.75" customHeight="1" x14ac:dyDescent="0.25">
      <c r="A504" s="25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 t="s">
        <v>1452</v>
      </c>
      <c r="V504" s="33"/>
      <c r="W504" s="33"/>
      <c r="X504" s="33"/>
      <c r="Y504" s="33"/>
      <c r="Z504" s="33"/>
      <c r="AA504" s="33"/>
      <c r="AB504" s="33"/>
      <c r="AC504" s="33" t="s">
        <v>685</v>
      </c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</row>
    <row r="505" spans="1:181" ht="15.75" customHeight="1" x14ac:dyDescent="0.25">
      <c r="A505" s="25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 t="s">
        <v>1453</v>
      </c>
      <c r="V505" s="33"/>
      <c r="W505" s="33"/>
      <c r="X505" s="33"/>
      <c r="Y505" s="33"/>
      <c r="Z505" s="33"/>
      <c r="AA505" s="33"/>
      <c r="AB505" s="33"/>
      <c r="AC505" s="33" t="s">
        <v>362</v>
      </c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</row>
    <row r="506" spans="1:181" ht="15.75" customHeight="1" x14ac:dyDescent="0.25">
      <c r="A506" s="25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 t="s">
        <v>1454</v>
      </c>
      <c r="V506" s="33"/>
      <c r="W506" s="33"/>
      <c r="X506" s="33"/>
      <c r="Y506" s="33"/>
      <c r="Z506" s="33"/>
      <c r="AA506" s="33"/>
      <c r="AB506" s="33"/>
      <c r="AC506" s="33" t="s">
        <v>346</v>
      </c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</row>
    <row r="507" spans="1:181" ht="15.75" customHeight="1" x14ac:dyDescent="0.25">
      <c r="A507" s="25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 t="s">
        <v>1455</v>
      </c>
      <c r="V507" s="33"/>
      <c r="W507" s="33"/>
      <c r="X507" s="33"/>
      <c r="Y507" s="33"/>
      <c r="Z507" s="33"/>
      <c r="AA507" s="33"/>
      <c r="AB507" s="33"/>
      <c r="AC507" s="33" t="s">
        <v>598</v>
      </c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</row>
    <row r="508" spans="1:181" ht="15.75" customHeight="1" x14ac:dyDescent="0.25">
      <c r="A508" s="25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 t="s">
        <v>1456</v>
      </c>
      <c r="V508" s="33"/>
      <c r="W508" s="33"/>
      <c r="X508" s="33"/>
      <c r="Y508" s="33"/>
      <c r="Z508" s="33"/>
      <c r="AA508" s="33"/>
      <c r="AB508" s="33"/>
      <c r="AC508" s="33" t="s">
        <v>531</v>
      </c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</row>
    <row r="509" spans="1:181" ht="15.75" customHeight="1" x14ac:dyDescent="0.25">
      <c r="A509" s="25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 t="s">
        <v>1457</v>
      </c>
      <c r="V509" s="33"/>
      <c r="W509" s="33"/>
      <c r="X509" s="33"/>
      <c r="Y509" s="33"/>
      <c r="Z509" s="33"/>
      <c r="AA509" s="33"/>
      <c r="AB509" s="33"/>
      <c r="AC509" s="33" t="s">
        <v>362</v>
      </c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</row>
    <row r="510" spans="1:181" ht="15.75" customHeight="1" x14ac:dyDescent="0.25">
      <c r="A510" s="25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 t="s">
        <v>1458</v>
      </c>
      <c r="V510" s="33"/>
      <c r="W510" s="33"/>
      <c r="X510" s="33"/>
      <c r="Y510" s="33"/>
      <c r="Z510" s="33"/>
      <c r="AA510" s="33"/>
      <c r="AB510" s="33"/>
      <c r="AC510" s="33" t="s">
        <v>421</v>
      </c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</row>
    <row r="511" spans="1:181" ht="15.75" customHeight="1" x14ac:dyDescent="0.25">
      <c r="A511" s="25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 t="s">
        <v>1459</v>
      </c>
      <c r="V511" s="33"/>
      <c r="W511" s="33"/>
      <c r="X511" s="33"/>
      <c r="Y511" s="33"/>
      <c r="Z511" s="33"/>
      <c r="AA511" s="33"/>
      <c r="AB511" s="33"/>
      <c r="AC511" s="33" t="s">
        <v>362</v>
      </c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</row>
    <row r="512" spans="1:181" ht="15.75" customHeight="1" x14ac:dyDescent="0.25">
      <c r="A512" s="25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 t="s">
        <v>1460</v>
      </c>
      <c r="V512" s="33"/>
      <c r="W512" s="33"/>
      <c r="X512" s="33"/>
      <c r="Y512" s="33"/>
      <c r="Z512" s="33"/>
      <c r="AA512" s="33"/>
      <c r="AB512" s="33"/>
      <c r="AC512" s="33" t="s">
        <v>362</v>
      </c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</row>
    <row r="513" spans="1:181" ht="15.75" customHeight="1" x14ac:dyDescent="0.25">
      <c r="A513" s="25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 t="s">
        <v>1461</v>
      </c>
      <c r="V513" s="33"/>
      <c r="W513" s="33"/>
      <c r="X513" s="33"/>
      <c r="Y513" s="33"/>
      <c r="Z513" s="33"/>
      <c r="AA513" s="33"/>
      <c r="AB513" s="33"/>
      <c r="AC513" s="33" t="s">
        <v>685</v>
      </c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</row>
    <row r="514" spans="1:181" ht="15.75" customHeight="1" x14ac:dyDescent="0.25">
      <c r="A514" s="25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 t="s">
        <v>1462</v>
      </c>
      <c r="V514" s="33"/>
      <c r="W514" s="33"/>
      <c r="X514" s="33"/>
      <c r="Y514" s="33"/>
      <c r="Z514" s="33"/>
      <c r="AA514" s="33"/>
      <c r="AB514" s="33"/>
      <c r="AC514" s="33" t="s">
        <v>421</v>
      </c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</row>
    <row r="515" spans="1:181" ht="15.75" customHeight="1" x14ac:dyDescent="0.25">
      <c r="A515" s="25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 t="s">
        <v>1463</v>
      </c>
      <c r="V515" s="33"/>
      <c r="W515" s="33"/>
      <c r="X515" s="33"/>
      <c r="Y515" s="33"/>
      <c r="Z515" s="33"/>
      <c r="AA515" s="33"/>
      <c r="AB515" s="33"/>
      <c r="AC515" s="33" t="s">
        <v>354</v>
      </c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</row>
    <row r="516" spans="1:181" ht="15.75" customHeight="1" x14ac:dyDescent="0.25">
      <c r="A516" s="25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 t="s">
        <v>1464</v>
      </c>
      <c r="V516" s="33"/>
      <c r="W516" s="33"/>
      <c r="X516" s="33"/>
      <c r="Y516" s="33"/>
      <c r="Z516" s="33"/>
      <c r="AA516" s="33"/>
      <c r="AB516" s="33"/>
      <c r="AC516" s="33" t="s">
        <v>408</v>
      </c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</row>
    <row r="517" spans="1:181" ht="15.75" customHeight="1" x14ac:dyDescent="0.25">
      <c r="A517" s="25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 t="s">
        <v>1465</v>
      </c>
      <c r="V517" s="33"/>
      <c r="W517" s="33"/>
      <c r="X517" s="33"/>
      <c r="Y517" s="33"/>
      <c r="Z517" s="33"/>
      <c r="AA517" s="33"/>
      <c r="AB517" s="33"/>
      <c r="AC517" s="33" t="s">
        <v>362</v>
      </c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</row>
    <row r="518" spans="1:181" ht="15.75" customHeight="1" x14ac:dyDescent="0.25">
      <c r="A518" s="25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 t="s">
        <v>1466</v>
      </c>
      <c r="V518" s="33"/>
      <c r="W518" s="33"/>
      <c r="X518" s="33"/>
      <c r="Y518" s="33"/>
      <c r="Z518" s="33"/>
      <c r="AA518" s="33"/>
      <c r="AB518" s="33"/>
      <c r="AC518" s="33" t="s">
        <v>421</v>
      </c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</row>
    <row r="519" spans="1:181" ht="15.75" customHeight="1" x14ac:dyDescent="0.25">
      <c r="A519" s="25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 t="s">
        <v>1467</v>
      </c>
      <c r="V519" s="33"/>
      <c r="W519" s="33"/>
      <c r="X519" s="33"/>
      <c r="Y519" s="33"/>
      <c r="Z519" s="33"/>
      <c r="AA519" s="33"/>
      <c r="AB519" s="33"/>
      <c r="AC519" s="33" t="s">
        <v>362</v>
      </c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</row>
    <row r="520" spans="1:181" ht="15.75" customHeight="1" x14ac:dyDescent="0.25">
      <c r="A520" s="25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 t="s">
        <v>1468</v>
      </c>
      <c r="V520" s="33"/>
      <c r="W520" s="33"/>
      <c r="X520" s="33"/>
      <c r="Y520" s="33"/>
      <c r="Z520" s="33"/>
      <c r="AA520" s="33"/>
      <c r="AB520" s="33"/>
      <c r="AC520" s="33" t="s">
        <v>346</v>
      </c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</row>
    <row r="521" spans="1:181" ht="15.75" customHeight="1" x14ac:dyDescent="0.25">
      <c r="A521" s="25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 t="s">
        <v>1469</v>
      </c>
      <c r="V521" s="33"/>
      <c r="W521" s="33"/>
      <c r="X521" s="33"/>
      <c r="Y521" s="33"/>
      <c r="Z521" s="33"/>
      <c r="AA521" s="33"/>
      <c r="AB521" s="33"/>
      <c r="AC521" s="33" t="s">
        <v>685</v>
      </c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</row>
    <row r="522" spans="1:181" ht="15.75" customHeight="1" x14ac:dyDescent="0.25">
      <c r="A522" s="25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 t="s">
        <v>1470</v>
      </c>
      <c r="V522" s="33"/>
      <c r="W522" s="33"/>
      <c r="X522" s="33"/>
      <c r="Y522" s="33"/>
      <c r="Z522" s="33"/>
      <c r="AA522" s="33"/>
      <c r="AB522" s="33"/>
      <c r="AC522" s="33" t="s">
        <v>362</v>
      </c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</row>
    <row r="523" spans="1:181" ht="15.75" customHeight="1" x14ac:dyDescent="0.25">
      <c r="A523" s="25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 t="s">
        <v>1471</v>
      </c>
      <c r="V523" s="33"/>
      <c r="W523" s="33"/>
      <c r="X523" s="33"/>
      <c r="Y523" s="33"/>
      <c r="Z523" s="33"/>
      <c r="AA523" s="33"/>
      <c r="AB523" s="33"/>
      <c r="AC523" s="33" t="s">
        <v>685</v>
      </c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</row>
    <row r="524" spans="1:181" ht="15.75" customHeight="1" x14ac:dyDescent="0.25">
      <c r="A524" s="25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 t="s">
        <v>1472</v>
      </c>
      <c r="V524" s="33"/>
      <c r="W524" s="33"/>
      <c r="X524" s="33"/>
      <c r="Y524" s="33"/>
      <c r="Z524" s="33"/>
      <c r="AA524" s="33"/>
      <c r="AB524" s="33"/>
      <c r="AC524" s="33" t="s">
        <v>421</v>
      </c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</row>
    <row r="525" spans="1:181" ht="15.75" customHeight="1" x14ac:dyDescent="0.25">
      <c r="A525" s="25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 t="s">
        <v>1473</v>
      </c>
      <c r="V525" s="33"/>
      <c r="W525" s="33"/>
      <c r="X525" s="33"/>
      <c r="Y525" s="33"/>
      <c r="Z525" s="33"/>
      <c r="AA525" s="33"/>
      <c r="AB525" s="33"/>
      <c r="AC525" s="33" t="s">
        <v>354</v>
      </c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</row>
    <row r="526" spans="1:181" ht="15.75" customHeight="1" x14ac:dyDescent="0.25">
      <c r="A526" s="25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 t="s">
        <v>1474</v>
      </c>
      <c r="V526" s="33"/>
      <c r="W526" s="33"/>
      <c r="X526" s="33"/>
      <c r="Y526" s="33"/>
      <c r="Z526" s="33"/>
      <c r="AA526" s="33"/>
      <c r="AB526" s="33"/>
      <c r="AC526" s="33" t="s">
        <v>375</v>
      </c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</row>
    <row r="527" spans="1:181" ht="15.75" customHeight="1" x14ac:dyDescent="0.25">
      <c r="A527" s="25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 t="s">
        <v>1475</v>
      </c>
      <c r="V527" s="33"/>
      <c r="W527" s="33"/>
      <c r="X527" s="33"/>
      <c r="Y527" s="33"/>
      <c r="Z527" s="33"/>
      <c r="AA527" s="33"/>
      <c r="AB527" s="33"/>
      <c r="AC527" s="33" t="s">
        <v>421</v>
      </c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</row>
    <row r="528" spans="1:181" ht="15.75" customHeight="1" x14ac:dyDescent="0.25">
      <c r="A528" s="25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 t="s">
        <v>1476</v>
      </c>
      <c r="V528" s="33"/>
      <c r="W528" s="33"/>
      <c r="X528" s="33"/>
      <c r="Y528" s="33"/>
      <c r="Z528" s="33"/>
      <c r="AA528" s="33"/>
      <c r="AB528" s="33"/>
      <c r="AC528" s="33" t="s">
        <v>421</v>
      </c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</row>
    <row r="529" spans="1:181" ht="15.75" customHeight="1" x14ac:dyDescent="0.25">
      <c r="A529" s="25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 t="s">
        <v>1477</v>
      </c>
      <c r="V529" s="33"/>
      <c r="W529" s="33"/>
      <c r="X529" s="33"/>
      <c r="Y529" s="33"/>
      <c r="Z529" s="33"/>
      <c r="AA529" s="33"/>
      <c r="AB529" s="33"/>
      <c r="AC529" s="33" t="s">
        <v>375</v>
      </c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</row>
    <row r="530" spans="1:181" ht="15.75" customHeight="1" x14ac:dyDescent="0.25">
      <c r="A530" s="25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 t="s">
        <v>1478</v>
      </c>
      <c r="V530" s="33"/>
      <c r="W530" s="33"/>
      <c r="X530" s="33"/>
      <c r="Y530" s="33"/>
      <c r="Z530" s="33"/>
      <c r="AA530" s="33"/>
      <c r="AB530" s="33"/>
      <c r="AC530" s="33" t="s">
        <v>685</v>
      </c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</row>
    <row r="531" spans="1:181" ht="15.75" customHeight="1" x14ac:dyDescent="0.25">
      <c r="A531" s="25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 t="s">
        <v>1479</v>
      </c>
      <c r="V531" s="33"/>
      <c r="W531" s="33"/>
      <c r="X531" s="33"/>
      <c r="Y531" s="33"/>
      <c r="Z531" s="33"/>
      <c r="AA531" s="33"/>
      <c r="AB531" s="33"/>
      <c r="AC531" s="33" t="s">
        <v>685</v>
      </c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</row>
    <row r="532" spans="1:181" ht="15.75" customHeight="1" x14ac:dyDescent="0.25">
      <c r="A532" s="25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 t="s">
        <v>1480</v>
      </c>
      <c r="V532" s="33"/>
      <c r="W532" s="33"/>
      <c r="X532" s="33"/>
      <c r="Y532" s="33"/>
      <c r="Z532" s="33"/>
      <c r="AA532" s="33"/>
      <c r="AB532" s="33"/>
      <c r="AC532" s="33" t="s">
        <v>362</v>
      </c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</row>
    <row r="533" spans="1:181" ht="15.75" customHeight="1" x14ac:dyDescent="0.25">
      <c r="A533" s="25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 t="s">
        <v>1481</v>
      </c>
      <c r="V533" s="33"/>
      <c r="W533" s="33"/>
      <c r="X533" s="33"/>
      <c r="Y533" s="33"/>
      <c r="Z533" s="33"/>
      <c r="AA533" s="33"/>
      <c r="AB533" s="33"/>
      <c r="AC533" s="33" t="s">
        <v>362</v>
      </c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</row>
    <row r="534" spans="1:181" ht="15.75" customHeight="1" x14ac:dyDescent="0.25">
      <c r="A534" s="25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 t="s">
        <v>1482</v>
      </c>
      <c r="V534" s="33"/>
      <c r="W534" s="33"/>
      <c r="X534" s="33"/>
      <c r="Y534" s="33"/>
      <c r="Z534" s="33"/>
      <c r="AA534" s="33"/>
      <c r="AB534" s="33"/>
      <c r="AC534" s="33" t="s">
        <v>375</v>
      </c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</row>
    <row r="535" spans="1:181" ht="15.75" customHeight="1" x14ac:dyDescent="0.25">
      <c r="A535" s="25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 t="s">
        <v>1483</v>
      </c>
      <c r="V535" s="33"/>
      <c r="W535" s="33"/>
      <c r="X535" s="33"/>
      <c r="Y535" s="33"/>
      <c r="Z535" s="33"/>
      <c r="AA535" s="33"/>
      <c r="AB535" s="33"/>
      <c r="AC535" s="33" t="s">
        <v>362</v>
      </c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</row>
    <row r="536" spans="1:181" ht="15.75" customHeight="1" x14ac:dyDescent="0.25">
      <c r="A536" s="25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 t="s">
        <v>1484</v>
      </c>
      <c r="V536" s="33"/>
      <c r="W536" s="33"/>
      <c r="X536" s="33"/>
      <c r="Y536" s="33"/>
      <c r="Z536" s="33"/>
      <c r="AA536" s="33"/>
      <c r="AB536" s="33"/>
      <c r="AC536" s="33" t="s">
        <v>354</v>
      </c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</row>
    <row r="537" spans="1:181" ht="15.75" customHeight="1" x14ac:dyDescent="0.25">
      <c r="A537" s="25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 t="s">
        <v>1485</v>
      </c>
      <c r="V537" s="33"/>
      <c r="W537" s="33"/>
      <c r="X537" s="33"/>
      <c r="Y537" s="33"/>
      <c r="Z537" s="33"/>
      <c r="AA537" s="33"/>
      <c r="AB537" s="33"/>
      <c r="AC537" s="33" t="s">
        <v>421</v>
      </c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</row>
    <row r="538" spans="1:181" ht="15.75" customHeight="1" x14ac:dyDescent="0.25">
      <c r="A538" s="25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 t="s">
        <v>1486</v>
      </c>
      <c r="V538" s="33"/>
      <c r="W538" s="33"/>
      <c r="X538" s="33"/>
      <c r="Y538" s="33"/>
      <c r="Z538" s="33"/>
      <c r="AA538" s="33"/>
      <c r="AB538" s="33"/>
      <c r="AC538" s="33" t="s">
        <v>531</v>
      </c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</row>
    <row r="539" spans="1:181" ht="15.75" customHeight="1" x14ac:dyDescent="0.25">
      <c r="A539" s="25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 t="s">
        <v>1487</v>
      </c>
      <c r="V539" s="33"/>
      <c r="W539" s="33"/>
      <c r="X539" s="33"/>
      <c r="Y539" s="33"/>
      <c r="Z539" s="33"/>
      <c r="AA539" s="33"/>
      <c r="AB539" s="33"/>
      <c r="AC539" s="33" t="s">
        <v>375</v>
      </c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</row>
    <row r="540" spans="1:181" ht="15.75" customHeight="1" x14ac:dyDescent="0.25">
      <c r="A540" s="25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 t="s">
        <v>1488</v>
      </c>
      <c r="V540" s="33"/>
      <c r="W540" s="33"/>
      <c r="X540" s="33"/>
      <c r="Y540" s="33"/>
      <c r="Z540" s="33"/>
      <c r="AA540" s="33"/>
      <c r="AB540" s="33"/>
      <c r="AC540" s="33" t="s">
        <v>531</v>
      </c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</row>
    <row r="541" spans="1:181" ht="15.75" customHeight="1" x14ac:dyDescent="0.25">
      <c r="A541" s="25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 t="s">
        <v>1489</v>
      </c>
      <c r="V541" s="33"/>
      <c r="W541" s="33"/>
      <c r="X541" s="33"/>
      <c r="Y541" s="33"/>
      <c r="Z541" s="33"/>
      <c r="AA541" s="33"/>
      <c r="AB541" s="33"/>
      <c r="AC541" s="33" t="s">
        <v>362</v>
      </c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</row>
    <row r="542" spans="1:181" ht="15.75" customHeight="1" x14ac:dyDescent="0.25">
      <c r="A542" s="25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 t="s">
        <v>1490</v>
      </c>
      <c r="V542" s="33"/>
      <c r="W542" s="33"/>
      <c r="X542" s="33"/>
      <c r="Y542" s="33"/>
      <c r="Z542" s="33"/>
      <c r="AA542" s="33"/>
      <c r="AB542" s="33"/>
      <c r="AC542" s="33" t="s">
        <v>375</v>
      </c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</row>
    <row r="543" spans="1:181" ht="15.75" customHeight="1" x14ac:dyDescent="0.25">
      <c r="A543" s="25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 t="s">
        <v>1491</v>
      </c>
      <c r="V543" s="33"/>
      <c r="W543" s="33"/>
      <c r="X543" s="33"/>
      <c r="Y543" s="33"/>
      <c r="Z543" s="33"/>
      <c r="AA543" s="33"/>
      <c r="AB543" s="33"/>
      <c r="AC543" s="33" t="s">
        <v>421</v>
      </c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</row>
    <row r="544" spans="1:181" ht="15.75" customHeight="1" x14ac:dyDescent="0.25">
      <c r="A544" s="25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 t="s">
        <v>1492</v>
      </c>
      <c r="V544" s="33"/>
      <c r="W544" s="33"/>
      <c r="X544" s="33"/>
      <c r="Y544" s="33"/>
      <c r="Z544" s="33"/>
      <c r="AA544" s="33"/>
      <c r="AB544" s="33"/>
      <c r="AC544" s="33" t="s">
        <v>354</v>
      </c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</row>
    <row r="545" spans="1:181" ht="15.75" customHeight="1" x14ac:dyDescent="0.25">
      <c r="A545" s="25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 t="s">
        <v>1493</v>
      </c>
      <c r="V545" s="33"/>
      <c r="W545" s="33"/>
      <c r="X545" s="33"/>
      <c r="Y545" s="33"/>
      <c r="Z545" s="33"/>
      <c r="AA545" s="33"/>
      <c r="AB545" s="33"/>
      <c r="AC545" s="33" t="s">
        <v>362</v>
      </c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</row>
    <row r="546" spans="1:181" ht="15.75" customHeight="1" x14ac:dyDescent="0.25">
      <c r="A546" s="25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 t="s">
        <v>1494</v>
      </c>
      <c r="V546" s="33"/>
      <c r="W546" s="33"/>
      <c r="X546" s="33"/>
      <c r="Y546" s="33"/>
      <c r="Z546" s="33"/>
      <c r="AA546" s="33"/>
      <c r="AB546" s="33"/>
      <c r="AC546" s="33" t="s">
        <v>408</v>
      </c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</row>
    <row r="547" spans="1:181" ht="15.75" customHeight="1" x14ac:dyDescent="0.25">
      <c r="A547" s="25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 t="s">
        <v>1495</v>
      </c>
      <c r="V547" s="33"/>
      <c r="W547" s="33"/>
      <c r="X547" s="33"/>
      <c r="Y547" s="33"/>
      <c r="Z547" s="33"/>
      <c r="AA547" s="33"/>
      <c r="AB547" s="33"/>
      <c r="AC547" s="33" t="s">
        <v>375</v>
      </c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</row>
    <row r="548" spans="1:181" ht="15.75" customHeight="1" x14ac:dyDescent="0.25">
      <c r="A548" s="25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 t="s">
        <v>1496</v>
      </c>
      <c r="V548" s="33"/>
      <c r="W548" s="33"/>
      <c r="X548" s="33"/>
      <c r="Y548" s="33"/>
      <c r="Z548" s="33"/>
      <c r="AA548" s="33"/>
      <c r="AB548" s="33"/>
      <c r="AC548" s="33" t="s">
        <v>531</v>
      </c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</row>
    <row r="549" spans="1:181" ht="15.75" customHeight="1" x14ac:dyDescent="0.25">
      <c r="A549" s="25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 t="s">
        <v>1497</v>
      </c>
      <c r="V549" s="33"/>
      <c r="W549" s="33"/>
      <c r="X549" s="33"/>
      <c r="Y549" s="33"/>
      <c r="Z549" s="33"/>
      <c r="AA549" s="33"/>
      <c r="AB549" s="33"/>
      <c r="AC549" s="33" t="s">
        <v>375</v>
      </c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</row>
    <row r="550" spans="1:181" ht="15.75" customHeight="1" x14ac:dyDescent="0.25">
      <c r="A550" s="25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 t="s">
        <v>1498</v>
      </c>
      <c r="V550" s="33"/>
      <c r="W550" s="33"/>
      <c r="X550" s="33"/>
      <c r="Y550" s="33"/>
      <c r="Z550" s="33"/>
      <c r="AA550" s="33"/>
      <c r="AB550" s="33"/>
      <c r="AC550" s="33" t="s">
        <v>362</v>
      </c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</row>
    <row r="551" spans="1:181" ht="15.75" customHeight="1" x14ac:dyDescent="0.25">
      <c r="A551" s="25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 t="s">
        <v>1499</v>
      </c>
      <c r="V551" s="33"/>
      <c r="W551" s="33"/>
      <c r="X551" s="33"/>
      <c r="Y551" s="33"/>
      <c r="Z551" s="33"/>
      <c r="AA551" s="33"/>
      <c r="AB551" s="33"/>
      <c r="AC551" s="33" t="s">
        <v>685</v>
      </c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</row>
    <row r="552" spans="1:181" ht="15.75" customHeight="1" x14ac:dyDescent="0.25">
      <c r="A552" s="25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 t="s">
        <v>1500</v>
      </c>
      <c r="V552" s="33"/>
      <c r="W552" s="33"/>
      <c r="X552" s="33"/>
      <c r="Y552" s="33"/>
      <c r="Z552" s="33"/>
      <c r="AA552" s="33"/>
      <c r="AB552" s="33"/>
      <c r="AC552" s="33" t="s">
        <v>362</v>
      </c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</row>
    <row r="553" spans="1:181" ht="15.75" customHeight="1" x14ac:dyDescent="0.25">
      <c r="A553" s="25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 t="s">
        <v>1501</v>
      </c>
      <c r="V553" s="33"/>
      <c r="W553" s="33"/>
      <c r="X553" s="33"/>
      <c r="Y553" s="33"/>
      <c r="Z553" s="33"/>
      <c r="AA553" s="33"/>
      <c r="AB553" s="33"/>
      <c r="AC553" s="33" t="s">
        <v>685</v>
      </c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</row>
    <row r="554" spans="1:181" ht="15.75" customHeight="1" x14ac:dyDescent="0.25">
      <c r="A554" s="25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 t="s">
        <v>1502</v>
      </c>
      <c r="V554" s="33"/>
      <c r="W554" s="33"/>
      <c r="X554" s="33"/>
      <c r="Y554" s="33"/>
      <c r="Z554" s="33"/>
      <c r="AA554" s="33"/>
      <c r="AB554" s="33"/>
      <c r="AC554" s="33" t="s">
        <v>531</v>
      </c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</row>
    <row r="555" spans="1:181" ht="15.75" customHeight="1" x14ac:dyDescent="0.25">
      <c r="A555" s="25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 t="s">
        <v>1503</v>
      </c>
      <c r="V555" s="33"/>
      <c r="W555" s="33"/>
      <c r="X555" s="33"/>
      <c r="Y555" s="33"/>
      <c r="Z555" s="33"/>
      <c r="AA555" s="33"/>
      <c r="AB555" s="33"/>
      <c r="AC555" s="33" t="s">
        <v>346</v>
      </c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</row>
    <row r="556" spans="1:181" ht="15.75" customHeight="1" x14ac:dyDescent="0.25">
      <c r="A556" s="25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 t="s">
        <v>1504</v>
      </c>
      <c r="V556" s="33"/>
      <c r="W556" s="33"/>
      <c r="X556" s="33"/>
      <c r="Y556" s="33"/>
      <c r="Z556" s="33"/>
      <c r="AA556" s="33"/>
      <c r="AB556" s="33"/>
      <c r="AC556" s="33" t="s">
        <v>354</v>
      </c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</row>
    <row r="557" spans="1:181" ht="15.75" customHeight="1" x14ac:dyDescent="0.25">
      <c r="A557" s="25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 t="s">
        <v>1505</v>
      </c>
      <c r="V557" s="33"/>
      <c r="W557" s="33"/>
      <c r="X557" s="33"/>
      <c r="Y557" s="33"/>
      <c r="Z557" s="33"/>
      <c r="AA557" s="33"/>
      <c r="AB557" s="33"/>
      <c r="AC557" s="33" t="s">
        <v>408</v>
      </c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</row>
    <row r="558" spans="1:181" ht="15.75" customHeight="1" x14ac:dyDescent="0.25">
      <c r="A558" s="25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 t="s">
        <v>1506</v>
      </c>
      <c r="V558" s="33"/>
      <c r="W558" s="33"/>
      <c r="X558" s="33"/>
      <c r="Y558" s="33"/>
      <c r="Z558" s="33"/>
      <c r="AA558" s="33"/>
      <c r="AB558" s="33"/>
      <c r="AC558" s="33" t="s">
        <v>375</v>
      </c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</row>
    <row r="559" spans="1:181" ht="15.75" customHeight="1" x14ac:dyDescent="0.25">
      <c r="A559" s="25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 t="s">
        <v>1507</v>
      </c>
      <c r="V559" s="33"/>
      <c r="W559" s="33"/>
      <c r="X559" s="33"/>
      <c r="Y559" s="33"/>
      <c r="Z559" s="33"/>
      <c r="AA559" s="33"/>
      <c r="AB559" s="33"/>
      <c r="AC559" s="33" t="s">
        <v>362</v>
      </c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</row>
    <row r="560" spans="1:181" ht="15.75" customHeight="1" x14ac:dyDescent="0.25">
      <c r="A560" s="25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 t="s">
        <v>1508</v>
      </c>
      <c r="V560" s="33"/>
      <c r="W560" s="33"/>
      <c r="X560" s="33"/>
      <c r="Y560" s="33"/>
      <c r="Z560" s="33"/>
      <c r="AA560" s="33"/>
      <c r="AB560" s="33"/>
      <c r="AC560" s="33" t="s">
        <v>375</v>
      </c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</row>
    <row r="561" spans="1:181" ht="15.75" customHeight="1" x14ac:dyDescent="0.25">
      <c r="A561" s="25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 t="s">
        <v>1509</v>
      </c>
      <c r="V561" s="33"/>
      <c r="W561" s="33"/>
      <c r="X561" s="33"/>
      <c r="Y561" s="33"/>
      <c r="Z561" s="33"/>
      <c r="AA561" s="33"/>
      <c r="AB561" s="33"/>
      <c r="AC561" s="33" t="s">
        <v>408</v>
      </c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</row>
    <row r="562" spans="1:181" ht="15.75" customHeight="1" x14ac:dyDescent="0.25">
      <c r="A562" s="25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 t="s">
        <v>1510</v>
      </c>
      <c r="V562" s="33"/>
      <c r="W562" s="33"/>
      <c r="X562" s="33"/>
      <c r="Y562" s="33"/>
      <c r="Z562" s="33"/>
      <c r="AA562" s="33"/>
      <c r="AB562" s="33"/>
      <c r="AC562" s="33" t="s">
        <v>421</v>
      </c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</row>
    <row r="563" spans="1:181" ht="15.75" customHeight="1" x14ac:dyDescent="0.25">
      <c r="A563" s="25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 t="s">
        <v>1511</v>
      </c>
      <c r="V563" s="33"/>
      <c r="W563" s="33"/>
      <c r="X563" s="33"/>
      <c r="Y563" s="33"/>
      <c r="Z563" s="33"/>
      <c r="AA563" s="33"/>
      <c r="AB563" s="33"/>
      <c r="AC563" s="33" t="s">
        <v>685</v>
      </c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</row>
    <row r="564" spans="1:181" ht="15.75" customHeight="1" x14ac:dyDescent="0.25">
      <c r="A564" s="25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 t="s">
        <v>1512</v>
      </c>
      <c r="V564" s="33"/>
      <c r="W564" s="33"/>
      <c r="X564" s="33"/>
      <c r="Y564" s="33"/>
      <c r="Z564" s="33"/>
      <c r="AA564" s="33"/>
      <c r="AB564" s="33"/>
      <c r="AC564" s="33" t="s">
        <v>362</v>
      </c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</row>
    <row r="565" spans="1:181" ht="15.75" customHeight="1" x14ac:dyDescent="0.25">
      <c r="A565" s="25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 t="s">
        <v>1513</v>
      </c>
      <c r="V565" s="33"/>
      <c r="W565" s="33"/>
      <c r="X565" s="33"/>
      <c r="Y565" s="33"/>
      <c r="Z565" s="33"/>
      <c r="AA565" s="33"/>
      <c r="AB565" s="33"/>
      <c r="AC565" s="33" t="s">
        <v>362</v>
      </c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</row>
    <row r="566" spans="1:181" ht="15.75" customHeight="1" x14ac:dyDescent="0.25">
      <c r="A566" s="25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 t="s">
        <v>1514</v>
      </c>
      <c r="V566" s="33"/>
      <c r="W566" s="33"/>
      <c r="X566" s="33"/>
      <c r="Y566" s="33"/>
      <c r="Z566" s="33"/>
      <c r="AA566" s="33"/>
      <c r="AB566" s="33"/>
      <c r="AC566" s="33" t="s">
        <v>685</v>
      </c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</row>
    <row r="567" spans="1:181" ht="15.75" customHeight="1" x14ac:dyDescent="0.25">
      <c r="A567" s="25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 t="s">
        <v>1515</v>
      </c>
      <c r="V567" s="33"/>
      <c r="W567" s="33"/>
      <c r="X567" s="33"/>
      <c r="Y567" s="33"/>
      <c r="Z567" s="33"/>
      <c r="AA567" s="33"/>
      <c r="AB567" s="33"/>
      <c r="AC567" s="33" t="s">
        <v>531</v>
      </c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</row>
    <row r="568" spans="1:181" ht="15.75" customHeight="1" x14ac:dyDescent="0.25">
      <c r="A568" s="25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 t="s">
        <v>1516</v>
      </c>
      <c r="V568" s="33"/>
      <c r="W568" s="33"/>
      <c r="X568" s="33"/>
      <c r="Y568" s="33"/>
      <c r="Z568" s="33"/>
      <c r="AA568" s="33"/>
      <c r="AB568" s="33"/>
      <c r="AC568" s="33" t="s">
        <v>354</v>
      </c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</row>
    <row r="569" spans="1:181" ht="15.75" customHeight="1" x14ac:dyDescent="0.25">
      <c r="A569" s="25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 t="s">
        <v>1517</v>
      </c>
      <c r="V569" s="33"/>
      <c r="W569" s="33"/>
      <c r="X569" s="33"/>
      <c r="Y569" s="33"/>
      <c r="Z569" s="33"/>
      <c r="AA569" s="33"/>
      <c r="AB569" s="33"/>
      <c r="AC569" s="33" t="s">
        <v>531</v>
      </c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</row>
    <row r="570" spans="1:181" ht="15.75" customHeight="1" x14ac:dyDescent="0.25">
      <c r="A570" s="25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 t="s">
        <v>1518</v>
      </c>
      <c r="V570" s="33"/>
      <c r="W570" s="33"/>
      <c r="X570" s="33"/>
      <c r="Y570" s="33"/>
      <c r="Z570" s="33"/>
      <c r="AA570" s="33"/>
      <c r="AB570" s="33"/>
      <c r="AC570" s="33" t="s">
        <v>421</v>
      </c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</row>
    <row r="571" spans="1:181" ht="15.75" customHeight="1" x14ac:dyDescent="0.25">
      <c r="A571" s="25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 t="s">
        <v>1519</v>
      </c>
      <c r="V571" s="33"/>
      <c r="W571" s="33"/>
      <c r="X571" s="33"/>
      <c r="Y571" s="33"/>
      <c r="Z571" s="33"/>
      <c r="AA571" s="33"/>
      <c r="AB571" s="33"/>
      <c r="AC571" s="33" t="s">
        <v>685</v>
      </c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</row>
    <row r="572" spans="1:181" ht="15.75" customHeight="1" x14ac:dyDescent="0.25">
      <c r="A572" s="25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 t="s">
        <v>1520</v>
      </c>
      <c r="V572" s="33"/>
      <c r="W572" s="33"/>
      <c r="X572" s="33"/>
      <c r="Y572" s="33"/>
      <c r="Z572" s="33"/>
      <c r="AA572" s="33"/>
      <c r="AB572" s="33"/>
      <c r="AC572" s="33" t="s">
        <v>346</v>
      </c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</row>
    <row r="573" spans="1:181" ht="15.75" customHeight="1" x14ac:dyDescent="0.25">
      <c r="A573" s="25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 t="s">
        <v>1521</v>
      </c>
      <c r="V573" s="33"/>
      <c r="W573" s="33"/>
      <c r="X573" s="33"/>
      <c r="Y573" s="33"/>
      <c r="Z573" s="33"/>
      <c r="AA573" s="33"/>
      <c r="AB573" s="33"/>
      <c r="AC573" s="33" t="s">
        <v>685</v>
      </c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</row>
    <row r="574" spans="1:181" ht="15.75" customHeight="1" x14ac:dyDescent="0.25">
      <c r="A574" s="25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 t="s">
        <v>1522</v>
      </c>
      <c r="V574" s="33"/>
      <c r="W574" s="33"/>
      <c r="X574" s="33"/>
      <c r="Y574" s="33"/>
      <c r="Z574" s="33"/>
      <c r="AA574" s="33"/>
      <c r="AB574" s="33"/>
      <c r="AC574" s="33" t="s">
        <v>421</v>
      </c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</row>
    <row r="575" spans="1:181" ht="15.75" customHeight="1" x14ac:dyDescent="0.25">
      <c r="A575" s="25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 t="s">
        <v>1523</v>
      </c>
      <c r="V575" s="33"/>
      <c r="W575" s="33"/>
      <c r="X575" s="33"/>
      <c r="Y575" s="33"/>
      <c r="Z575" s="33"/>
      <c r="AA575" s="33"/>
      <c r="AB575" s="33"/>
      <c r="AC575" s="33" t="s">
        <v>346</v>
      </c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</row>
    <row r="576" spans="1:181" ht="15.75" customHeight="1" x14ac:dyDescent="0.25">
      <c r="A576" s="25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 t="s">
        <v>1524</v>
      </c>
      <c r="V576" s="33"/>
      <c r="W576" s="33"/>
      <c r="X576" s="33"/>
      <c r="Y576" s="33"/>
      <c r="Z576" s="33"/>
      <c r="AA576" s="33"/>
      <c r="AB576" s="33"/>
      <c r="AC576" s="33" t="s">
        <v>408</v>
      </c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</row>
    <row r="577" spans="1:181" ht="15.75" customHeight="1" x14ac:dyDescent="0.25">
      <c r="A577" s="25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 t="s">
        <v>1525</v>
      </c>
      <c r="V577" s="33"/>
      <c r="W577" s="33"/>
      <c r="X577" s="33"/>
      <c r="Y577" s="33"/>
      <c r="Z577" s="33"/>
      <c r="AA577" s="33"/>
      <c r="AB577" s="33"/>
      <c r="AC577" s="33" t="s">
        <v>421</v>
      </c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</row>
    <row r="578" spans="1:181" ht="15.75" customHeight="1" x14ac:dyDescent="0.25">
      <c r="A578" s="25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 t="s">
        <v>1526</v>
      </c>
      <c r="V578" s="33"/>
      <c r="W578" s="33"/>
      <c r="X578" s="33"/>
      <c r="Y578" s="33"/>
      <c r="Z578" s="33"/>
      <c r="AA578" s="33"/>
      <c r="AB578" s="33"/>
      <c r="AC578" s="33" t="s">
        <v>421</v>
      </c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</row>
    <row r="579" spans="1:181" ht="15.75" customHeight="1" x14ac:dyDescent="0.25">
      <c r="A579" s="25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 t="s">
        <v>1527</v>
      </c>
      <c r="V579" s="33"/>
      <c r="W579" s="33"/>
      <c r="X579" s="33"/>
      <c r="Y579" s="33"/>
      <c r="Z579" s="33"/>
      <c r="AA579" s="33"/>
      <c r="AB579" s="33"/>
      <c r="AC579" s="33" t="s">
        <v>685</v>
      </c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</row>
    <row r="580" spans="1:181" ht="15.75" customHeight="1" x14ac:dyDescent="0.25">
      <c r="A580" s="25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 t="s">
        <v>1528</v>
      </c>
      <c r="V580" s="33"/>
      <c r="W580" s="33"/>
      <c r="X580" s="33"/>
      <c r="Y580" s="33"/>
      <c r="Z580" s="33"/>
      <c r="AA580" s="33"/>
      <c r="AB580" s="33"/>
      <c r="AC580" s="33" t="s">
        <v>685</v>
      </c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</row>
    <row r="581" spans="1:181" ht="15.75" customHeight="1" x14ac:dyDescent="0.25">
      <c r="A581" s="25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 t="s">
        <v>1529</v>
      </c>
      <c r="V581" s="33"/>
      <c r="W581" s="33"/>
      <c r="X581" s="33"/>
      <c r="Y581" s="33"/>
      <c r="Z581" s="33"/>
      <c r="AA581" s="33"/>
      <c r="AB581" s="33"/>
      <c r="AC581" s="33" t="s">
        <v>354</v>
      </c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</row>
    <row r="582" spans="1:181" ht="15.75" customHeight="1" x14ac:dyDescent="0.25">
      <c r="A582" s="25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 t="s">
        <v>1530</v>
      </c>
      <c r="V582" s="33"/>
      <c r="W582" s="33"/>
      <c r="X582" s="33"/>
      <c r="Y582" s="33"/>
      <c r="Z582" s="33"/>
      <c r="AA582" s="33"/>
      <c r="AB582" s="33"/>
      <c r="AC582" s="33" t="s">
        <v>531</v>
      </c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</row>
    <row r="583" spans="1:181" ht="15.75" customHeight="1" x14ac:dyDescent="0.25">
      <c r="A583" s="25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 t="s">
        <v>1531</v>
      </c>
      <c r="V583" s="33"/>
      <c r="W583" s="33"/>
      <c r="X583" s="33"/>
      <c r="Y583" s="33"/>
      <c r="Z583" s="33"/>
      <c r="AA583" s="33"/>
      <c r="AB583" s="33"/>
      <c r="AC583" s="33" t="s">
        <v>408</v>
      </c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</row>
    <row r="584" spans="1:181" ht="15.75" customHeight="1" x14ac:dyDescent="0.25">
      <c r="A584" s="25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 t="s">
        <v>1532</v>
      </c>
      <c r="V584" s="33"/>
      <c r="W584" s="33"/>
      <c r="X584" s="33"/>
      <c r="Y584" s="33"/>
      <c r="Z584" s="33"/>
      <c r="AA584" s="33"/>
      <c r="AB584" s="33"/>
      <c r="AC584" s="33" t="s">
        <v>421</v>
      </c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</row>
    <row r="585" spans="1:181" ht="15.75" customHeight="1" x14ac:dyDescent="0.25">
      <c r="A585" s="25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 t="s">
        <v>1533</v>
      </c>
      <c r="V585" s="33"/>
      <c r="W585" s="33"/>
      <c r="X585" s="33"/>
      <c r="Y585" s="33"/>
      <c r="Z585" s="33"/>
      <c r="AA585" s="33"/>
      <c r="AB585" s="33"/>
      <c r="AC585" s="33" t="s">
        <v>362</v>
      </c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</row>
    <row r="586" spans="1:181" ht="15.75" customHeight="1" x14ac:dyDescent="0.25">
      <c r="A586" s="25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 t="s">
        <v>1534</v>
      </c>
      <c r="V586" s="33"/>
      <c r="W586" s="33"/>
      <c r="X586" s="33"/>
      <c r="Y586" s="33"/>
      <c r="Z586" s="33"/>
      <c r="AA586" s="33"/>
      <c r="AB586" s="33"/>
      <c r="AC586" s="33" t="s">
        <v>375</v>
      </c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</row>
    <row r="587" spans="1:181" ht="15.75" customHeight="1" x14ac:dyDescent="0.25">
      <c r="A587" s="25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 t="s">
        <v>1535</v>
      </c>
      <c r="V587" s="33"/>
      <c r="W587" s="33"/>
      <c r="X587" s="33"/>
      <c r="Y587" s="33"/>
      <c r="Z587" s="33"/>
      <c r="AA587" s="33"/>
      <c r="AB587" s="33"/>
      <c r="AC587" s="33" t="s">
        <v>421</v>
      </c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</row>
    <row r="588" spans="1:181" ht="15.75" customHeight="1" x14ac:dyDescent="0.25">
      <c r="A588" s="25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 t="s">
        <v>1536</v>
      </c>
      <c r="V588" s="33"/>
      <c r="W588" s="33"/>
      <c r="X588" s="33"/>
      <c r="Y588" s="33"/>
      <c r="Z588" s="33"/>
      <c r="AA588" s="33"/>
      <c r="AB588" s="33"/>
      <c r="AC588" s="33" t="s">
        <v>375</v>
      </c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</row>
    <row r="589" spans="1:181" ht="15.75" customHeight="1" x14ac:dyDescent="0.25">
      <c r="A589" s="25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 t="s">
        <v>1537</v>
      </c>
      <c r="V589" s="33"/>
      <c r="W589" s="33"/>
      <c r="X589" s="33"/>
      <c r="Y589" s="33"/>
      <c r="Z589" s="33"/>
      <c r="AA589" s="33"/>
      <c r="AB589" s="33"/>
      <c r="AC589" s="33" t="s">
        <v>375</v>
      </c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</row>
    <row r="590" spans="1:181" ht="15.75" customHeight="1" x14ac:dyDescent="0.25">
      <c r="A590" s="25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 t="s">
        <v>1538</v>
      </c>
      <c r="V590" s="33"/>
      <c r="W590" s="33"/>
      <c r="X590" s="33"/>
      <c r="Y590" s="33"/>
      <c r="Z590" s="33"/>
      <c r="AA590" s="33"/>
      <c r="AB590" s="33"/>
      <c r="AC590" s="33" t="s">
        <v>375</v>
      </c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</row>
    <row r="591" spans="1:181" ht="15.75" customHeight="1" x14ac:dyDescent="0.25">
      <c r="A591" s="25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 t="s">
        <v>1539</v>
      </c>
      <c r="V591" s="33"/>
      <c r="W591" s="33"/>
      <c r="X591" s="33"/>
      <c r="Y591" s="33"/>
      <c r="Z591" s="33"/>
      <c r="AA591" s="33"/>
      <c r="AB591" s="33"/>
      <c r="AC591" s="33" t="s">
        <v>598</v>
      </c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</row>
    <row r="592" spans="1:181" ht="15.75" customHeight="1" x14ac:dyDescent="0.25">
      <c r="A592" s="25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 t="s">
        <v>1540</v>
      </c>
      <c r="V592" s="33"/>
      <c r="W592" s="33"/>
      <c r="X592" s="33"/>
      <c r="Y592" s="33"/>
      <c r="Z592" s="33"/>
      <c r="AA592" s="33"/>
      <c r="AB592" s="33"/>
      <c r="AC592" s="33" t="s">
        <v>421</v>
      </c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</row>
    <row r="593" spans="1:181" ht="15.75" customHeight="1" x14ac:dyDescent="0.25">
      <c r="A593" s="25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 t="s">
        <v>1541</v>
      </c>
      <c r="V593" s="33"/>
      <c r="W593" s="33"/>
      <c r="X593" s="33"/>
      <c r="Y593" s="33"/>
      <c r="Z593" s="33"/>
      <c r="AA593" s="33"/>
      <c r="AB593" s="33"/>
      <c r="AC593" s="33" t="s">
        <v>421</v>
      </c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</row>
    <row r="594" spans="1:181" ht="15.75" customHeight="1" x14ac:dyDescent="0.25">
      <c r="A594" s="25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 t="s">
        <v>1542</v>
      </c>
      <c r="V594" s="33"/>
      <c r="W594" s="33"/>
      <c r="X594" s="33"/>
      <c r="Y594" s="33"/>
      <c r="Z594" s="33"/>
      <c r="AA594" s="33"/>
      <c r="AB594" s="33"/>
      <c r="AC594" s="33" t="s">
        <v>421</v>
      </c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</row>
    <row r="595" spans="1:181" ht="15.75" customHeight="1" x14ac:dyDescent="0.25">
      <c r="A595" s="25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 t="s">
        <v>1543</v>
      </c>
      <c r="V595" s="33"/>
      <c r="W595" s="33"/>
      <c r="X595" s="33"/>
      <c r="Y595" s="33"/>
      <c r="Z595" s="33"/>
      <c r="AA595" s="33"/>
      <c r="AB595" s="33"/>
      <c r="AC595" s="33" t="s">
        <v>685</v>
      </c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</row>
    <row r="596" spans="1:181" ht="15.75" customHeight="1" x14ac:dyDescent="0.25">
      <c r="A596" s="25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 t="s">
        <v>1544</v>
      </c>
      <c r="V596" s="33"/>
      <c r="W596" s="33"/>
      <c r="X596" s="33"/>
      <c r="Y596" s="33"/>
      <c r="Z596" s="33"/>
      <c r="AA596" s="33"/>
      <c r="AB596" s="33"/>
      <c r="AC596" s="33" t="s">
        <v>375</v>
      </c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</row>
    <row r="597" spans="1:181" ht="15.75" customHeight="1" x14ac:dyDescent="0.25">
      <c r="A597" s="25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 t="s">
        <v>1545</v>
      </c>
      <c r="V597" s="33"/>
      <c r="W597" s="33"/>
      <c r="X597" s="33"/>
      <c r="Y597" s="33"/>
      <c r="Z597" s="33"/>
      <c r="AA597" s="33"/>
      <c r="AB597" s="33"/>
      <c r="AC597" s="33" t="s">
        <v>375</v>
      </c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</row>
    <row r="598" spans="1:181" ht="15.75" customHeight="1" x14ac:dyDescent="0.25">
      <c r="A598" s="25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 t="s">
        <v>1546</v>
      </c>
      <c r="V598" s="33"/>
      <c r="W598" s="33"/>
      <c r="X598" s="33"/>
      <c r="Y598" s="33"/>
      <c r="Z598" s="33"/>
      <c r="AA598" s="33"/>
      <c r="AB598" s="33"/>
      <c r="AC598" s="33" t="s">
        <v>531</v>
      </c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</row>
    <row r="599" spans="1:181" ht="15.75" customHeight="1" x14ac:dyDescent="0.25">
      <c r="A599" s="25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 t="s">
        <v>1547</v>
      </c>
      <c r="V599" s="33"/>
      <c r="W599" s="33"/>
      <c r="X599" s="33"/>
      <c r="Y599" s="33"/>
      <c r="Z599" s="33"/>
      <c r="AA599" s="33"/>
      <c r="AB599" s="33"/>
      <c r="AC599" s="33" t="s">
        <v>375</v>
      </c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</row>
    <row r="600" spans="1:181" ht="15.75" customHeight="1" x14ac:dyDescent="0.25">
      <c r="A600" s="25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 t="s">
        <v>1548</v>
      </c>
      <c r="V600" s="33"/>
      <c r="W600" s="33"/>
      <c r="X600" s="33"/>
      <c r="Y600" s="33"/>
      <c r="Z600" s="33"/>
      <c r="AA600" s="33"/>
      <c r="AB600" s="33"/>
      <c r="AC600" s="33" t="s">
        <v>346</v>
      </c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</row>
    <row r="601" spans="1:181" ht="15.75" customHeight="1" x14ac:dyDescent="0.25">
      <c r="A601" s="25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 t="s">
        <v>1549</v>
      </c>
      <c r="V601" s="33"/>
      <c r="W601" s="33"/>
      <c r="X601" s="33"/>
      <c r="Y601" s="33"/>
      <c r="Z601" s="33"/>
      <c r="AA601" s="33"/>
      <c r="AB601" s="33"/>
      <c r="AC601" s="33" t="s">
        <v>685</v>
      </c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</row>
    <row r="602" spans="1:181" ht="15.75" customHeight="1" x14ac:dyDescent="0.25">
      <c r="A602" s="25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 t="s">
        <v>1550</v>
      </c>
      <c r="V602" s="33"/>
      <c r="W602" s="33"/>
      <c r="X602" s="33"/>
      <c r="Y602" s="33"/>
      <c r="Z602" s="33"/>
      <c r="AA602" s="33"/>
      <c r="AB602" s="33"/>
      <c r="AC602" s="33" t="s">
        <v>421</v>
      </c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</row>
    <row r="603" spans="1:181" ht="15.75" customHeight="1" x14ac:dyDescent="0.25">
      <c r="A603" s="25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 t="s">
        <v>1551</v>
      </c>
      <c r="V603" s="33"/>
      <c r="W603" s="33"/>
      <c r="X603" s="33"/>
      <c r="Y603" s="33"/>
      <c r="Z603" s="33"/>
      <c r="AA603" s="33"/>
      <c r="AB603" s="33"/>
      <c r="AC603" s="33" t="s">
        <v>354</v>
      </c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</row>
    <row r="604" spans="1:181" ht="15.75" customHeight="1" x14ac:dyDescent="0.25">
      <c r="A604" s="25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 t="s">
        <v>1552</v>
      </c>
      <c r="V604" s="33"/>
      <c r="W604" s="33"/>
      <c r="X604" s="33"/>
      <c r="Y604" s="33"/>
      <c r="Z604" s="33"/>
      <c r="AA604" s="33"/>
      <c r="AB604" s="33"/>
      <c r="AC604" s="33" t="s">
        <v>531</v>
      </c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</row>
    <row r="605" spans="1:181" ht="15.75" customHeight="1" x14ac:dyDescent="0.25">
      <c r="A605" s="25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 t="s">
        <v>1553</v>
      </c>
      <c r="V605" s="33"/>
      <c r="W605" s="33"/>
      <c r="X605" s="33"/>
      <c r="Y605" s="33"/>
      <c r="Z605" s="33"/>
      <c r="AA605" s="33"/>
      <c r="AB605" s="33"/>
      <c r="AC605" s="33" t="s">
        <v>375</v>
      </c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</row>
    <row r="606" spans="1:181" ht="15.75" customHeight="1" x14ac:dyDescent="0.25">
      <c r="A606" s="25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 t="s">
        <v>1554</v>
      </c>
      <c r="V606" s="33"/>
      <c r="W606" s="33"/>
      <c r="X606" s="33"/>
      <c r="Y606" s="33"/>
      <c r="Z606" s="33"/>
      <c r="AA606" s="33"/>
      <c r="AB606" s="33"/>
      <c r="AC606" s="33" t="s">
        <v>375</v>
      </c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</row>
    <row r="607" spans="1:181" ht="15.75" customHeight="1" x14ac:dyDescent="0.25">
      <c r="A607" s="25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 t="s">
        <v>1555</v>
      </c>
      <c r="V607" s="33"/>
      <c r="W607" s="33"/>
      <c r="X607" s="33"/>
      <c r="Y607" s="33"/>
      <c r="Z607" s="33"/>
      <c r="AA607" s="33"/>
      <c r="AB607" s="33"/>
      <c r="AC607" s="33" t="s">
        <v>685</v>
      </c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</row>
    <row r="608" spans="1:181" ht="15.75" customHeight="1" x14ac:dyDescent="0.25">
      <c r="A608" s="25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 t="s">
        <v>1556</v>
      </c>
      <c r="V608" s="33"/>
      <c r="W608" s="33"/>
      <c r="X608" s="33"/>
      <c r="Y608" s="33"/>
      <c r="Z608" s="33"/>
      <c r="AA608" s="33"/>
      <c r="AB608" s="33"/>
      <c r="AC608" s="33" t="s">
        <v>362</v>
      </c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</row>
    <row r="609" spans="1:181" ht="15.75" customHeight="1" x14ac:dyDescent="0.25">
      <c r="A609" s="25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 t="s">
        <v>1557</v>
      </c>
      <c r="V609" s="33"/>
      <c r="W609" s="33"/>
      <c r="X609" s="33"/>
      <c r="Y609" s="33"/>
      <c r="Z609" s="33"/>
      <c r="AA609" s="33"/>
      <c r="AB609" s="33"/>
      <c r="AC609" s="33" t="s">
        <v>685</v>
      </c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</row>
    <row r="610" spans="1:181" ht="15.75" customHeight="1" x14ac:dyDescent="0.25">
      <c r="A610" s="25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 t="s">
        <v>1558</v>
      </c>
      <c r="V610" s="33"/>
      <c r="W610" s="33"/>
      <c r="X610" s="33"/>
      <c r="Y610" s="33"/>
      <c r="Z610" s="33"/>
      <c r="AA610" s="33"/>
      <c r="AB610" s="33"/>
      <c r="AC610" s="33" t="s">
        <v>421</v>
      </c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</row>
    <row r="611" spans="1:181" ht="15.75" customHeight="1" x14ac:dyDescent="0.25">
      <c r="A611" s="25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 t="s">
        <v>1559</v>
      </c>
      <c r="V611" s="33"/>
      <c r="W611" s="33"/>
      <c r="X611" s="33"/>
      <c r="Y611" s="33"/>
      <c r="Z611" s="33"/>
      <c r="AA611" s="33"/>
      <c r="AB611" s="33"/>
      <c r="AC611" s="33" t="s">
        <v>354</v>
      </c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</row>
    <row r="612" spans="1:181" ht="15.75" customHeight="1" x14ac:dyDescent="0.25">
      <c r="A612" s="25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 t="s">
        <v>1560</v>
      </c>
      <c r="V612" s="33"/>
      <c r="W612" s="33"/>
      <c r="X612" s="33"/>
      <c r="Y612" s="33"/>
      <c r="Z612" s="33"/>
      <c r="AA612" s="33"/>
      <c r="AB612" s="33"/>
      <c r="AC612" s="33" t="s">
        <v>362</v>
      </c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</row>
    <row r="613" spans="1:181" ht="15.75" customHeight="1" x14ac:dyDescent="0.25">
      <c r="A613" s="25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 t="s">
        <v>1561</v>
      </c>
      <c r="V613" s="33"/>
      <c r="W613" s="33"/>
      <c r="X613" s="33"/>
      <c r="Y613" s="33"/>
      <c r="Z613" s="33"/>
      <c r="AA613" s="33"/>
      <c r="AB613" s="33"/>
      <c r="AC613" s="33" t="s">
        <v>354</v>
      </c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</row>
    <row r="614" spans="1:181" ht="15.75" customHeight="1" x14ac:dyDescent="0.25">
      <c r="A614" s="25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 t="s">
        <v>1562</v>
      </c>
      <c r="V614" s="33"/>
      <c r="W614" s="33"/>
      <c r="X614" s="33"/>
      <c r="Y614" s="33"/>
      <c r="Z614" s="33"/>
      <c r="AA614" s="33"/>
      <c r="AB614" s="33"/>
      <c r="AC614" s="33" t="s">
        <v>362</v>
      </c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</row>
    <row r="615" spans="1:181" ht="15.75" customHeight="1" x14ac:dyDescent="0.25">
      <c r="A615" s="25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 t="s">
        <v>1563</v>
      </c>
      <c r="V615" s="33"/>
      <c r="W615" s="33"/>
      <c r="X615" s="33"/>
      <c r="Y615" s="33"/>
      <c r="Z615" s="33"/>
      <c r="AA615" s="33"/>
      <c r="AB615" s="33"/>
      <c r="AC615" s="33" t="s">
        <v>362</v>
      </c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</row>
    <row r="616" spans="1:181" ht="15.75" customHeight="1" x14ac:dyDescent="0.25">
      <c r="A616" s="25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 t="s">
        <v>1564</v>
      </c>
      <c r="V616" s="33"/>
      <c r="W616" s="33"/>
      <c r="X616" s="33"/>
      <c r="Y616" s="33"/>
      <c r="Z616" s="33"/>
      <c r="AA616" s="33"/>
      <c r="AB616" s="33"/>
      <c r="AC616" s="33" t="s">
        <v>531</v>
      </c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</row>
    <row r="617" spans="1:181" ht="15.75" customHeight="1" x14ac:dyDescent="0.25">
      <c r="A617" s="25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 t="s">
        <v>1565</v>
      </c>
      <c r="V617" s="33"/>
      <c r="W617" s="33"/>
      <c r="X617" s="33"/>
      <c r="Y617" s="33"/>
      <c r="Z617" s="33"/>
      <c r="AA617" s="33"/>
      <c r="AB617" s="33"/>
      <c r="AC617" s="33" t="s">
        <v>421</v>
      </c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</row>
    <row r="618" spans="1:181" ht="15.75" customHeight="1" x14ac:dyDescent="0.25">
      <c r="A618" s="25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 t="s">
        <v>1566</v>
      </c>
      <c r="V618" s="33"/>
      <c r="W618" s="33"/>
      <c r="X618" s="33"/>
      <c r="Y618" s="33"/>
      <c r="Z618" s="33"/>
      <c r="AA618" s="33"/>
      <c r="AB618" s="33"/>
      <c r="AC618" s="33" t="s">
        <v>531</v>
      </c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</row>
    <row r="619" spans="1:181" ht="15.75" customHeight="1" x14ac:dyDescent="0.25">
      <c r="A619" s="25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 t="s">
        <v>1567</v>
      </c>
      <c r="V619" s="33"/>
      <c r="W619" s="33"/>
      <c r="X619" s="33"/>
      <c r="Y619" s="33"/>
      <c r="Z619" s="33"/>
      <c r="AA619" s="33"/>
      <c r="AB619" s="33"/>
      <c r="AC619" s="33" t="s">
        <v>375</v>
      </c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</row>
    <row r="620" spans="1:181" ht="15.75" customHeight="1" x14ac:dyDescent="0.25">
      <c r="A620" s="25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 t="s">
        <v>1568</v>
      </c>
      <c r="V620" s="33"/>
      <c r="W620" s="33"/>
      <c r="X620" s="33"/>
      <c r="Y620" s="33"/>
      <c r="Z620" s="33"/>
      <c r="AA620" s="33"/>
      <c r="AB620" s="33"/>
      <c r="AC620" s="33" t="s">
        <v>685</v>
      </c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</row>
    <row r="621" spans="1:181" ht="15.75" customHeight="1" x14ac:dyDescent="0.25">
      <c r="A621" s="25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 t="s">
        <v>1569</v>
      </c>
      <c r="V621" s="33"/>
      <c r="W621" s="33"/>
      <c r="X621" s="33"/>
      <c r="Y621" s="33"/>
      <c r="Z621" s="33"/>
      <c r="AA621" s="33"/>
      <c r="AB621" s="33"/>
      <c r="AC621" s="33" t="s">
        <v>408</v>
      </c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</row>
    <row r="622" spans="1:181" ht="15.75" customHeight="1" x14ac:dyDescent="0.25">
      <c r="A622" s="25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 t="s">
        <v>1570</v>
      </c>
      <c r="V622" s="33"/>
      <c r="W622" s="33"/>
      <c r="X622" s="33"/>
      <c r="Y622" s="33"/>
      <c r="Z622" s="33"/>
      <c r="AA622" s="33"/>
      <c r="AB622" s="33"/>
      <c r="AC622" s="33" t="s">
        <v>685</v>
      </c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</row>
    <row r="623" spans="1:181" ht="15.75" customHeight="1" x14ac:dyDescent="0.25">
      <c r="A623" s="25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 t="s">
        <v>1571</v>
      </c>
      <c r="V623" s="33"/>
      <c r="W623" s="33"/>
      <c r="X623" s="33"/>
      <c r="Y623" s="33"/>
      <c r="Z623" s="33"/>
      <c r="AA623" s="33"/>
      <c r="AB623" s="33"/>
      <c r="AC623" s="33" t="s">
        <v>354</v>
      </c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</row>
    <row r="624" spans="1:181" ht="15.75" customHeight="1" x14ac:dyDescent="0.25">
      <c r="A624" s="25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 t="s">
        <v>1572</v>
      </c>
      <c r="V624" s="33"/>
      <c r="W624" s="33"/>
      <c r="X624" s="33"/>
      <c r="Y624" s="33"/>
      <c r="Z624" s="33"/>
      <c r="AA624" s="33"/>
      <c r="AB624" s="33"/>
      <c r="AC624" s="33" t="s">
        <v>354</v>
      </c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</row>
    <row r="625" spans="1:181" ht="15.75" customHeight="1" x14ac:dyDescent="0.25">
      <c r="A625" s="25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 t="s">
        <v>1573</v>
      </c>
      <c r="V625" s="33"/>
      <c r="W625" s="33"/>
      <c r="X625" s="33"/>
      <c r="Y625" s="33"/>
      <c r="Z625" s="33"/>
      <c r="AA625" s="33"/>
      <c r="AB625" s="33"/>
      <c r="AC625" s="33" t="s">
        <v>362</v>
      </c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</row>
    <row r="626" spans="1:181" ht="15.75" customHeight="1" x14ac:dyDescent="0.25">
      <c r="A626" s="25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 t="s">
        <v>1574</v>
      </c>
      <c r="V626" s="33"/>
      <c r="W626" s="33"/>
      <c r="X626" s="33"/>
      <c r="Y626" s="33"/>
      <c r="Z626" s="33"/>
      <c r="AA626" s="33"/>
      <c r="AB626" s="33"/>
      <c r="AC626" s="33" t="s">
        <v>362</v>
      </c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</row>
    <row r="627" spans="1:181" ht="15.75" customHeight="1" x14ac:dyDescent="0.25">
      <c r="A627" s="25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 t="s">
        <v>1575</v>
      </c>
      <c r="V627" s="33"/>
      <c r="W627" s="33"/>
      <c r="X627" s="33"/>
      <c r="Y627" s="33"/>
      <c r="Z627" s="33"/>
      <c r="AA627" s="33"/>
      <c r="AB627" s="33"/>
      <c r="AC627" s="33" t="s">
        <v>408</v>
      </c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</row>
    <row r="628" spans="1:181" ht="15.75" customHeight="1" x14ac:dyDescent="0.25">
      <c r="A628" s="25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 t="s">
        <v>1576</v>
      </c>
      <c r="V628" s="33"/>
      <c r="W628" s="33"/>
      <c r="X628" s="33"/>
      <c r="Y628" s="33"/>
      <c r="Z628" s="33"/>
      <c r="AA628" s="33"/>
      <c r="AB628" s="33"/>
      <c r="AC628" s="33" t="s">
        <v>531</v>
      </c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</row>
    <row r="629" spans="1:181" ht="15.75" customHeight="1" x14ac:dyDescent="0.25">
      <c r="A629" s="25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 t="s">
        <v>1577</v>
      </c>
      <c r="V629" s="33"/>
      <c r="W629" s="33"/>
      <c r="X629" s="33"/>
      <c r="Y629" s="33"/>
      <c r="Z629" s="33"/>
      <c r="AA629" s="33"/>
      <c r="AB629" s="33"/>
      <c r="AC629" s="33" t="s">
        <v>354</v>
      </c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</row>
    <row r="630" spans="1:181" ht="15.75" customHeight="1" x14ac:dyDescent="0.25">
      <c r="A630" s="25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 t="s">
        <v>1578</v>
      </c>
      <c r="V630" s="33"/>
      <c r="W630" s="33"/>
      <c r="X630" s="33"/>
      <c r="Y630" s="33"/>
      <c r="Z630" s="33"/>
      <c r="AA630" s="33"/>
      <c r="AB630" s="33"/>
      <c r="AC630" s="33" t="s">
        <v>598</v>
      </c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</row>
    <row r="631" spans="1:181" ht="15.75" customHeight="1" x14ac:dyDescent="0.25">
      <c r="A631" s="25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 t="s">
        <v>1579</v>
      </c>
      <c r="V631" s="33"/>
      <c r="W631" s="33"/>
      <c r="X631" s="33"/>
      <c r="Y631" s="33"/>
      <c r="Z631" s="33"/>
      <c r="AA631" s="33"/>
      <c r="AB631" s="33"/>
      <c r="AC631" s="33" t="s">
        <v>421</v>
      </c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</row>
    <row r="632" spans="1:181" ht="15.75" customHeight="1" x14ac:dyDescent="0.25">
      <c r="A632" s="25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 t="s">
        <v>1580</v>
      </c>
      <c r="V632" s="33"/>
      <c r="W632" s="33"/>
      <c r="X632" s="33"/>
      <c r="Y632" s="33"/>
      <c r="Z632" s="33"/>
      <c r="AA632" s="33"/>
      <c r="AB632" s="33"/>
      <c r="AC632" s="33" t="s">
        <v>421</v>
      </c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</row>
    <row r="633" spans="1:181" ht="15.75" customHeight="1" x14ac:dyDescent="0.25">
      <c r="A633" s="25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 t="s">
        <v>1581</v>
      </c>
      <c r="V633" s="33"/>
      <c r="W633" s="33"/>
      <c r="X633" s="33"/>
      <c r="Y633" s="33"/>
      <c r="Z633" s="33"/>
      <c r="AA633" s="33"/>
      <c r="AB633" s="33"/>
      <c r="AC633" s="33" t="s">
        <v>531</v>
      </c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</row>
    <row r="634" spans="1:181" ht="15.75" customHeight="1" x14ac:dyDescent="0.25">
      <c r="A634" s="25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 t="s">
        <v>1582</v>
      </c>
      <c r="V634" s="33"/>
      <c r="W634" s="33"/>
      <c r="X634" s="33"/>
      <c r="Y634" s="33"/>
      <c r="Z634" s="33"/>
      <c r="AA634" s="33"/>
      <c r="AB634" s="33"/>
      <c r="AC634" s="33" t="s">
        <v>421</v>
      </c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</row>
    <row r="635" spans="1:181" ht="15.75" customHeight="1" x14ac:dyDescent="0.25">
      <c r="A635" s="25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 t="s">
        <v>1583</v>
      </c>
      <c r="V635" s="33"/>
      <c r="W635" s="33"/>
      <c r="X635" s="33"/>
      <c r="Y635" s="33"/>
      <c r="Z635" s="33"/>
      <c r="AA635" s="33"/>
      <c r="AB635" s="33"/>
      <c r="AC635" s="33" t="s">
        <v>354</v>
      </c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</row>
    <row r="636" spans="1:181" ht="15.75" customHeight="1" x14ac:dyDescent="0.25">
      <c r="A636" s="25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 t="s">
        <v>1584</v>
      </c>
      <c r="V636" s="33"/>
      <c r="W636" s="33"/>
      <c r="X636" s="33"/>
      <c r="Y636" s="33"/>
      <c r="Z636" s="33"/>
      <c r="AA636" s="33"/>
      <c r="AB636" s="33"/>
      <c r="AC636" s="33" t="s">
        <v>362</v>
      </c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</row>
    <row r="637" spans="1:181" ht="15.75" customHeight="1" x14ac:dyDescent="0.25">
      <c r="A637" s="25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 t="s">
        <v>1585</v>
      </c>
      <c r="V637" s="33"/>
      <c r="W637" s="33"/>
      <c r="X637" s="33"/>
      <c r="Y637" s="33"/>
      <c r="Z637" s="33"/>
      <c r="AA637" s="33"/>
      <c r="AB637" s="33"/>
      <c r="AC637" s="33" t="s">
        <v>375</v>
      </c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</row>
    <row r="638" spans="1:181" ht="15.75" customHeight="1" x14ac:dyDescent="0.25">
      <c r="A638" s="25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 t="s">
        <v>1586</v>
      </c>
      <c r="V638" s="33"/>
      <c r="W638" s="33"/>
      <c r="X638" s="33"/>
      <c r="Y638" s="33"/>
      <c r="Z638" s="33"/>
      <c r="AA638" s="33"/>
      <c r="AB638" s="33"/>
      <c r="AC638" s="33" t="s">
        <v>421</v>
      </c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</row>
    <row r="639" spans="1:181" ht="15.75" customHeight="1" x14ac:dyDescent="0.25">
      <c r="A639" s="25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 t="s">
        <v>1587</v>
      </c>
      <c r="V639" s="33"/>
      <c r="W639" s="33"/>
      <c r="X639" s="33"/>
      <c r="Y639" s="33"/>
      <c r="Z639" s="33"/>
      <c r="AA639" s="33"/>
      <c r="AB639" s="33"/>
      <c r="AC639" s="33" t="s">
        <v>685</v>
      </c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</row>
    <row r="640" spans="1:181" ht="15.75" customHeight="1" x14ac:dyDescent="0.25">
      <c r="A640" s="25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 t="s">
        <v>1588</v>
      </c>
      <c r="V640" s="33"/>
      <c r="W640" s="33"/>
      <c r="X640" s="33"/>
      <c r="Y640" s="33"/>
      <c r="Z640" s="33"/>
      <c r="AA640" s="33"/>
      <c r="AB640" s="33"/>
      <c r="AC640" s="33" t="s">
        <v>346</v>
      </c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</row>
    <row r="641" spans="1:181" ht="15.75" customHeight="1" x14ac:dyDescent="0.25">
      <c r="A641" s="25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 t="s">
        <v>1589</v>
      </c>
      <c r="V641" s="33"/>
      <c r="W641" s="33"/>
      <c r="X641" s="33"/>
      <c r="Y641" s="33"/>
      <c r="Z641" s="33"/>
      <c r="AA641" s="33"/>
      <c r="AB641" s="33"/>
      <c r="AC641" s="33" t="s">
        <v>346</v>
      </c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</row>
    <row r="642" spans="1:181" ht="15.75" customHeight="1" x14ac:dyDescent="0.25">
      <c r="A642" s="25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 t="s">
        <v>1590</v>
      </c>
      <c r="V642" s="33"/>
      <c r="W642" s="33"/>
      <c r="X642" s="33"/>
      <c r="Y642" s="33"/>
      <c r="Z642" s="33"/>
      <c r="AA642" s="33"/>
      <c r="AB642" s="33"/>
      <c r="AC642" s="33" t="s">
        <v>362</v>
      </c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</row>
    <row r="643" spans="1:181" ht="15.75" customHeight="1" x14ac:dyDescent="0.25">
      <c r="A643" s="25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 t="s">
        <v>1591</v>
      </c>
      <c r="V643" s="33"/>
      <c r="W643" s="33"/>
      <c r="X643" s="33"/>
      <c r="Y643" s="33"/>
      <c r="Z643" s="33"/>
      <c r="AA643" s="33"/>
      <c r="AB643" s="33"/>
      <c r="AC643" s="33" t="s">
        <v>362</v>
      </c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</row>
    <row r="644" spans="1:181" ht="15.75" customHeight="1" x14ac:dyDescent="0.25">
      <c r="A644" s="25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 t="s">
        <v>1592</v>
      </c>
      <c r="V644" s="33"/>
      <c r="W644" s="33"/>
      <c r="X644" s="33"/>
      <c r="Y644" s="33"/>
      <c r="Z644" s="33"/>
      <c r="AA644" s="33"/>
      <c r="AB644" s="33"/>
      <c r="AC644" s="33" t="s">
        <v>375</v>
      </c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</row>
    <row r="645" spans="1:181" ht="15.75" customHeight="1" x14ac:dyDescent="0.25">
      <c r="A645" s="25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 t="s">
        <v>1593</v>
      </c>
      <c r="V645" s="33"/>
      <c r="W645" s="33"/>
      <c r="X645" s="33"/>
      <c r="Y645" s="33"/>
      <c r="Z645" s="33"/>
      <c r="AA645" s="33"/>
      <c r="AB645" s="33"/>
      <c r="AC645" s="33" t="s">
        <v>375</v>
      </c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</row>
    <row r="646" spans="1:181" ht="15.75" customHeight="1" x14ac:dyDescent="0.25">
      <c r="A646" s="25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 t="s">
        <v>1594</v>
      </c>
      <c r="V646" s="33"/>
      <c r="W646" s="33"/>
      <c r="X646" s="33"/>
      <c r="Y646" s="33"/>
      <c r="Z646" s="33"/>
      <c r="AA646" s="33"/>
      <c r="AB646" s="33"/>
      <c r="AC646" s="33" t="s">
        <v>375</v>
      </c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</row>
    <row r="647" spans="1:181" ht="15.75" customHeight="1" x14ac:dyDescent="0.25">
      <c r="A647" s="25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 t="s">
        <v>1595</v>
      </c>
      <c r="V647" s="33"/>
      <c r="W647" s="33"/>
      <c r="X647" s="33"/>
      <c r="Y647" s="33"/>
      <c r="Z647" s="33"/>
      <c r="AA647" s="33"/>
      <c r="AB647" s="33"/>
      <c r="AC647" s="33" t="s">
        <v>408</v>
      </c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</row>
    <row r="648" spans="1:181" ht="15.75" customHeight="1" x14ac:dyDescent="0.25">
      <c r="A648" s="25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 t="s">
        <v>1596</v>
      </c>
      <c r="V648" s="33"/>
      <c r="W648" s="33"/>
      <c r="X648" s="33"/>
      <c r="Y648" s="33"/>
      <c r="Z648" s="33"/>
      <c r="AA648" s="33"/>
      <c r="AB648" s="33"/>
      <c r="AC648" s="33" t="s">
        <v>362</v>
      </c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</row>
    <row r="649" spans="1:181" ht="15.75" customHeight="1" x14ac:dyDescent="0.25">
      <c r="A649" s="25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 t="s">
        <v>1597</v>
      </c>
      <c r="V649" s="33"/>
      <c r="W649" s="33"/>
      <c r="X649" s="33"/>
      <c r="Y649" s="33"/>
      <c r="Z649" s="33"/>
      <c r="AA649" s="33"/>
      <c r="AB649" s="33"/>
      <c r="AC649" s="33" t="s">
        <v>362</v>
      </c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</row>
    <row r="650" spans="1:181" ht="15.75" customHeight="1" x14ac:dyDescent="0.25">
      <c r="A650" s="25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 t="s">
        <v>1598</v>
      </c>
      <c r="V650" s="33"/>
      <c r="W650" s="33"/>
      <c r="X650" s="33"/>
      <c r="Y650" s="33"/>
      <c r="Z650" s="33"/>
      <c r="AA650" s="33"/>
      <c r="AB650" s="33"/>
      <c r="AC650" s="33" t="s">
        <v>354</v>
      </c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</row>
    <row r="651" spans="1:181" ht="15.75" customHeight="1" x14ac:dyDescent="0.25">
      <c r="A651" s="25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 t="s">
        <v>1599</v>
      </c>
      <c r="V651" s="33"/>
      <c r="W651" s="33"/>
      <c r="X651" s="33"/>
      <c r="Y651" s="33"/>
      <c r="Z651" s="33"/>
      <c r="AA651" s="33"/>
      <c r="AB651" s="33"/>
      <c r="AC651" s="33" t="s">
        <v>362</v>
      </c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</row>
    <row r="652" spans="1:181" ht="15.75" customHeight="1" x14ac:dyDescent="0.25">
      <c r="A652" s="25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 t="s">
        <v>1600</v>
      </c>
      <c r="V652" s="33"/>
      <c r="W652" s="33"/>
      <c r="X652" s="33"/>
      <c r="Y652" s="33"/>
      <c r="Z652" s="33"/>
      <c r="AA652" s="33"/>
      <c r="AB652" s="33"/>
      <c r="AC652" s="33" t="s">
        <v>421</v>
      </c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</row>
    <row r="653" spans="1:181" ht="15.75" customHeight="1" x14ac:dyDescent="0.25">
      <c r="A653" s="25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 t="s">
        <v>1601</v>
      </c>
      <c r="V653" s="33"/>
      <c r="W653" s="33"/>
      <c r="X653" s="33"/>
      <c r="Y653" s="33"/>
      <c r="Z653" s="33"/>
      <c r="AA653" s="33"/>
      <c r="AB653" s="33"/>
      <c r="AC653" s="33" t="s">
        <v>685</v>
      </c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</row>
    <row r="654" spans="1:181" ht="15.75" customHeight="1" x14ac:dyDescent="0.25">
      <c r="A654" s="25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 t="s">
        <v>1602</v>
      </c>
      <c r="V654" s="33"/>
      <c r="W654" s="33"/>
      <c r="X654" s="33"/>
      <c r="Y654" s="33"/>
      <c r="Z654" s="33"/>
      <c r="AA654" s="33"/>
      <c r="AB654" s="33"/>
      <c r="AC654" s="33" t="s">
        <v>346</v>
      </c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</row>
    <row r="655" spans="1:181" ht="15.75" customHeight="1" x14ac:dyDescent="0.25">
      <c r="A655" s="25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 t="s">
        <v>1603</v>
      </c>
      <c r="V655" s="33"/>
      <c r="W655" s="33"/>
      <c r="X655" s="33"/>
      <c r="Y655" s="33"/>
      <c r="Z655" s="33"/>
      <c r="AA655" s="33"/>
      <c r="AB655" s="33"/>
      <c r="AC655" s="33" t="s">
        <v>531</v>
      </c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</row>
    <row r="656" spans="1:181" ht="15.75" customHeight="1" x14ac:dyDescent="0.25">
      <c r="A656" s="25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 t="s">
        <v>1604</v>
      </c>
      <c r="V656" s="33"/>
      <c r="W656" s="33"/>
      <c r="X656" s="33"/>
      <c r="Y656" s="33"/>
      <c r="Z656" s="33"/>
      <c r="AA656" s="33"/>
      <c r="AB656" s="33"/>
      <c r="AC656" s="33" t="s">
        <v>362</v>
      </c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</row>
    <row r="657" spans="1:181" ht="15.75" customHeight="1" x14ac:dyDescent="0.25">
      <c r="A657" s="25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 t="s">
        <v>1605</v>
      </c>
      <c r="V657" s="33"/>
      <c r="W657" s="33"/>
      <c r="X657" s="33"/>
      <c r="Y657" s="33"/>
      <c r="Z657" s="33"/>
      <c r="AA657" s="33"/>
      <c r="AB657" s="33"/>
      <c r="AC657" s="33" t="s">
        <v>362</v>
      </c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</row>
    <row r="658" spans="1:181" ht="15.75" customHeight="1" x14ac:dyDescent="0.25">
      <c r="A658" s="25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 t="s">
        <v>1606</v>
      </c>
      <c r="V658" s="33"/>
      <c r="W658" s="33"/>
      <c r="X658" s="33"/>
      <c r="Y658" s="33"/>
      <c r="Z658" s="33"/>
      <c r="AA658" s="33"/>
      <c r="AB658" s="33"/>
      <c r="AC658" s="33" t="s">
        <v>354</v>
      </c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</row>
    <row r="659" spans="1:181" ht="15.75" customHeight="1" x14ac:dyDescent="0.25">
      <c r="A659" s="25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 t="s">
        <v>1607</v>
      </c>
      <c r="V659" s="33"/>
      <c r="W659" s="33"/>
      <c r="X659" s="33"/>
      <c r="Y659" s="33"/>
      <c r="Z659" s="33"/>
      <c r="AA659" s="33"/>
      <c r="AB659" s="33"/>
      <c r="AC659" s="33" t="s">
        <v>354</v>
      </c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</row>
    <row r="660" spans="1:181" ht="15.75" customHeight="1" x14ac:dyDescent="0.25">
      <c r="A660" s="25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 t="s">
        <v>1608</v>
      </c>
      <c r="V660" s="33"/>
      <c r="W660" s="33"/>
      <c r="X660" s="33"/>
      <c r="Y660" s="33"/>
      <c r="Z660" s="33"/>
      <c r="AA660" s="33"/>
      <c r="AB660" s="33"/>
      <c r="AC660" s="33" t="s">
        <v>346</v>
      </c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</row>
    <row r="661" spans="1:181" ht="15.75" customHeight="1" x14ac:dyDescent="0.25">
      <c r="A661" s="25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 t="s">
        <v>1609</v>
      </c>
      <c r="V661" s="33"/>
      <c r="W661" s="33"/>
      <c r="X661" s="33"/>
      <c r="Y661" s="33"/>
      <c r="Z661" s="33"/>
      <c r="AA661" s="33"/>
      <c r="AB661" s="33"/>
      <c r="AC661" s="33" t="s">
        <v>421</v>
      </c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</row>
    <row r="662" spans="1:181" ht="15.75" customHeight="1" x14ac:dyDescent="0.25">
      <c r="A662" s="25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 t="s">
        <v>1610</v>
      </c>
      <c r="V662" s="33"/>
      <c r="W662" s="33"/>
      <c r="X662" s="33"/>
      <c r="Y662" s="33"/>
      <c r="Z662" s="33"/>
      <c r="AA662" s="33"/>
      <c r="AB662" s="33"/>
      <c r="AC662" s="33" t="s">
        <v>375</v>
      </c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</row>
    <row r="663" spans="1:181" ht="15.75" customHeight="1" x14ac:dyDescent="0.25">
      <c r="A663" s="25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 t="s">
        <v>1611</v>
      </c>
      <c r="V663" s="33"/>
      <c r="W663" s="33"/>
      <c r="X663" s="33"/>
      <c r="Y663" s="33"/>
      <c r="Z663" s="33"/>
      <c r="AA663" s="33"/>
      <c r="AB663" s="33"/>
      <c r="AC663" s="33" t="s">
        <v>375</v>
      </c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</row>
    <row r="664" spans="1:181" ht="15.75" customHeight="1" x14ac:dyDescent="0.25">
      <c r="A664" s="25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 t="s">
        <v>1612</v>
      </c>
      <c r="V664" s="33"/>
      <c r="W664" s="33"/>
      <c r="X664" s="33"/>
      <c r="Y664" s="33"/>
      <c r="Z664" s="33"/>
      <c r="AA664" s="33"/>
      <c r="AB664" s="33"/>
      <c r="AC664" s="33" t="s">
        <v>362</v>
      </c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</row>
    <row r="665" spans="1:181" ht="15.75" customHeight="1" x14ac:dyDescent="0.25">
      <c r="A665" s="25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 t="s">
        <v>1613</v>
      </c>
      <c r="V665" s="33"/>
      <c r="W665" s="33"/>
      <c r="X665" s="33"/>
      <c r="Y665" s="33"/>
      <c r="Z665" s="33"/>
      <c r="AA665" s="33"/>
      <c r="AB665" s="33"/>
      <c r="AC665" s="33" t="s">
        <v>375</v>
      </c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</row>
    <row r="666" spans="1:181" ht="15.75" customHeight="1" x14ac:dyDescent="0.25">
      <c r="A666" s="25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 t="s">
        <v>1614</v>
      </c>
      <c r="V666" s="33"/>
      <c r="W666" s="33"/>
      <c r="X666" s="33"/>
      <c r="Y666" s="33"/>
      <c r="Z666" s="33"/>
      <c r="AA666" s="33"/>
      <c r="AB666" s="33"/>
      <c r="AC666" s="33" t="s">
        <v>362</v>
      </c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</row>
    <row r="667" spans="1:181" ht="15.75" customHeight="1" x14ac:dyDescent="0.25">
      <c r="A667" s="25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 t="s">
        <v>1615</v>
      </c>
      <c r="V667" s="33"/>
      <c r="W667" s="33"/>
      <c r="X667" s="33"/>
      <c r="Y667" s="33"/>
      <c r="Z667" s="33"/>
      <c r="AA667" s="33"/>
      <c r="AB667" s="33"/>
      <c r="AC667" s="33" t="s">
        <v>421</v>
      </c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</row>
    <row r="668" spans="1:181" ht="15.75" customHeight="1" x14ac:dyDescent="0.25">
      <c r="A668" s="25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 t="s">
        <v>1616</v>
      </c>
      <c r="V668" s="33"/>
      <c r="W668" s="33"/>
      <c r="X668" s="33"/>
      <c r="Y668" s="33"/>
      <c r="Z668" s="33"/>
      <c r="AA668" s="33"/>
      <c r="AB668" s="33"/>
      <c r="AC668" s="33" t="s">
        <v>531</v>
      </c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</row>
    <row r="669" spans="1:181" ht="15.75" customHeight="1" x14ac:dyDescent="0.25">
      <c r="A669" s="25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 t="s">
        <v>1617</v>
      </c>
      <c r="V669" s="33"/>
      <c r="W669" s="33"/>
      <c r="X669" s="33"/>
      <c r="Y669" s="33"/>
      <c r="Z669" s="33"/>
      <c r="AA669" s="33"/>
      <c r="AB669" s="33"/>
      <c r="AC669" s="33" t="s">
        <v>354</v>
      </c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</row>
    <row r="670" spans="1:181" ht="15.75" customHeight="1" x14ac:dyDescent="0.25">
      <c r="A670" s="25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 t="s">
        <v>1618</v>
      </c>
      <c r="V670" s="33"/>
      <c r="W670" s="33"/>
      <c r="X670" s="33"/>
      <c r="Y670" s="33"/>
      <c r="Z670" s="33"/>
      <c r="AA670" s="33"/>
      <c r="AB670" s="33"/>
      <c r="AC670" s="33" t="s">
        <v>375</v>
      </c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</row>
    <row r="671" spans="1:181" ht="15.75" customHeight="1" x14ac:dyDescent="0.25">
      <c r="A671" s="25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 t="s">
        <v>1619</v>
      </c>
      <c r="V671" s="33"/>
      <c r="W671" s="33"/>
      <c r="X671" s="33"/>
      <c r="Y671" s="33"/>
      <c r="Z671" s="33"/>
      <c r="AA671" s="33"/>
      <c r="AB671" s="33"/>
      <c r="AC671" s="33" t="s">
        <v>685</v>
      </c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</row>
    <row r="672" spans="1:181" ht="15.75" customHeight="1" x14ac:dyDescent="0.25">
      <c r="A672" s="25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 t="s">
        <v>1620</v>
      </c>
      <c r="V672" s="33"/>
      <c r="W672" s="33"/>
      <c r="X672" s="33"/>
      <c r="Y672" s="33"/>
      <c r="Z672" s="33"/>
      <c r="AA672" s="33"/>
      <c r="AB672" s="33"/>
      <c r="AC672" s="33" t="s">
        <v>354</v>
      </c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</row>
    <row r="673" spans="1:181" ht="15.75" customHeight="1" x14ac:dyDescent="0.25">
      <c r="A673" s="25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 t="s">
        <v>1621</v>
      </c>
      <c r="V673" s="33"/>
      <c r="W673" s="33"/>
      <c r="X673" s="33"/>
      <c r="Y673" s="33"/>
      <c r="Z673" s="33"/>
      <c r="AA673" s="33"/>
      <c r="AB673" s="33"/>
      <c r="AC673" s="33" t="s">
        <v>346</v>
      </c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</row>
    <row r="674" spans="1:181" ht="15.75" customHeight="1" x14ac:dyDescent="0.25">
      <c r="A674" s="25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 t="s">
        <v>1622</v>
      </c>
      <c r="V674" s="33"/>
      <c r="W674" s="33"/>
      <c r="X674" s="33"/>
      <c r="Y674" s="33"/>
      <c r="Z674" s="33"/>
      <c r="AA674" s="33"/>
      <c r="AB674" s="33"/>
      <c r="AC674" s="33" t="s">
        <v>362</v>
      </c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</row>
    <row r="675" spans="1:181" ht="15.75" customHeight="1" x14ac:dyDescent="0.25">
      <c r="A675" s="25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 t="s">
        <v>1623</v>
      </c>
      <c r="V675" s="33"/>
      <c r="W675" s="33"/>
      <c r="X675" s="33"/>
      <c r="Y675" s="33"/>
      <c r="Z675" s="33"/>
      <c r="AA675" s="33"/>
      <c r="AB675" s="33"/>
      <c r="AC675" s="33" t="s">
        <v>421</v>
      </c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</row>
    <row r="676" spans="1:181" ht="15.75" customHeight="1" x14ac:dyDescent="0.25">
      <c r="A676" s="25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 t="s">
        <v>1624</v>
      </c>
      <c r="V676" s="33"/>
      <c r="W676" s="33"/>
      <c r="X676" s="33"/>
      <c r="Y676" s="33"/>
      <c r="Z676" s="33"/>
      <c r="AA676" s="33"/>
      <c r="AB676" s="33"/>
      <c r="AC676" s="33" t="s">
        <v>421</v>
      </c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</row>
    <row r="677" spans="1:181" ht="15.75" customHeight="1" x14ac:dyDescent="0.25">
      <c r="A677" s="25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 t="s">
        <v>1625</v>
      </c>
      <c r="V677" s="33"/>
      <c r="W677" s="33"/>
      <c r="X677" s="33"/>
      <c r="Y677" s="33"/>
      <c r="Z677" s="33"/>
      <c r="AA677" s="33"/>
      <c r="AB677" s="33"/>
      <c r="AC677" s="33" t="s">
        <v>362</v>
      </c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</row>
    <row r="678" spans="1:181" ht="15.75" customHeight="1" x14ac:dyDescent="0.25">
      <c r="A678" s="25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 t="s">
        <v>1626</v>
      </c>
      <c r="V678" s="33"/>
      <c r="W678" s="33"/>
      <c r="X678" s="33"/>
      <c r="Y678" s="33"/>
      <c r="Z678" s="33"/>
      <c r="AA678" s="33"/>
      <c r="AB678" s="33"/>
      <c r="AC678" s="33" t="s">
        <v>685</v>
      </c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</row>
    <row r="679" spans="1:181" ht="15.75" customHeight="1" x14ac:dyDescent="0.25">
      <c r="A679" s="25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 t="s">
        <v>1627</v>
      </c>
      <c r="V679" s="33"/>
      <c r="W679" s="33"/>
      <c r="X679" s="33"/>
      <c r="Y679" s="33"/>
      <c r="Z679" s="33"/>
      <c r="AA679" s="33"/>
      <c r="AB679" s="33"/>
      <c r="AC679" s="33" t="s">
        <v>362</v>
      </c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</row>
    <row r="680" spans="1:181" ht="15.75" customHeight="1" x14ac:dyDescent="0.25">
      <c r="A680" s="25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 t="s">
        <v>1628</v>
      </c>
      <c r="V680" s="33"/>
      <c r="W680" s="33"/>
      <c r="X680" s="33"/>
      <c r="Y680" s="33"/>
      <c r="Z680" s="33"/>
      <c r="AA680" s="33"/>
      <c r="AB680" s="33"/>
      <c r="AC680" s="33" t="s">
        <v>354</v>
      </c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</row>
    <row r="681" spans="1:181" ht="15.75" customHeight="1" x14ac:dyDescent="0.25">
      <c r="A681" s="25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 t="s">
        <v>1629</v>
      </c>
      <c r="V681" s="33"/>
      <c r="W681" s="33"/>
      <c r="X681" s="33"/>
      <c r="Y681" s="33"/>
      <c r="Z681" s="33"/>
      <c r="AA681" s="33"/>
      <c r="AB681" s="33"/>
      <c r="AC681" s="33" t="s">
        <v>354</v>
      </c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</row>
    <row r="682" spans="1:181" ht="15.75" customHeight="1" x14ac:dyDescent="0.25">
      <c r="A682" s="25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 t="s">
        <v>1630</v>
      </c>
      <c r="V682" s="33"/>
      <c r="W682" s="33"/>
      <c r="X682" s="33"/>
      <c r="Y682" s="33"/>
      <c r="Z682" s="33"/>
      <c r="AA682" s="33"/>
      <c r="AB682" s="33"/>
      <c r="AC682" s="33" t="s">
        <v>346</v>
      </c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</row>
    <row r="683" spans="1:181" ht="15.75" customHeight="1" x14ac:dyDescent="0.25">
      <c r="A683" s="25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 t="s">
        <v>1631</v>
      </c>
      <c r="V683" s="33"/>
      <c r="W683" s="33"/>
      <c r="X683" s="33"/>
      <c r="Y683" s="33"/>
      <c r="Z683" s="33"/>
      <c r="AA683" s="33"/>
      <c r="AB683" s="33"/>
      <c r="AC683" s="33" t="s">
        <v>421</v>
      </c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</row>
    <row r="684" spans="1:181" ht="15.75" customHeight="1" x14ac:dyDescent="0.25">
      <c r="A684" s="25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 t="s">
        <v>1632</v>
      </c>
      <c r="V684" s="33"/>
      <c r="W684" s="33"/>
      <c r="X684" s="33"/>
      <c r="Y684" s="33"/>
      <c r="Z684" s="33"/>
      <c r="AA684" s="33"/>
      <c r="AB684" s="33"/>
      <c r="AC684" s="33" t="s">
        <v>421</v>
      </c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</row>
    <row r="685" spans="1:181" ht="15.75" customHeight="1" x14ac:dyDescent="0.25">
      <c r="A685" s="25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 t="s">
        <v>1633</v>
      </c>
      <c r="V685" s="33"/>
      <c r="W685" s="33"/>
      <c r="X685" s="33"/>
      <c r="Y685" s="33"/>
      <c r="Z685" s="33"/>
      <c r="AA685" s="33"/>
      <c r="AB685" s="33"/>
      <c r="AC685" s="33" t="s">
        <v>375</v>
      </c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</row>
    <row r="686" spans="1:181" ht="15.75" customHeight="1" x14ac:dyDescent="0.25">
      <c r="A686" s="25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 t="s">
        <v>1634</v>
      </c>
      <c r="V686" s="33"/>
      <c r="W686" s="33"/>
      <c r="X686" s="33"/>
      <c r="Y686" s="33"/>
      <c r="Z686" s="33"/>
      <c r="AA686" s="33"/>
      <c r="AB686" s="33"/>
      <c r="AC686" s="33" t="s">
        <v>354</v>
      </c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</row>
    <row r="687" spans="1:181" ht="15.75" customHeight="1" x14ac:dyDescent="0.25">
      <c r="A687" s="25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 t="s">
        <v>1635</v>
      </c>
      <c r="V687" s="33"/>
      <c r="W687" s="33"/>
      <c r="X687" s="33"/>
      <c r="Y687" s="33"/>
      <c r="Z687" s="33"/>
      <c r="AA687" s="33"/>
      <c r="AB687" s="33"/>
      <c r="AC687" s="33" t="s">
        <v>362</v>
      </c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</row>
    <row r="688" spans="1:181" ht="15.75" customHeight="1" x14ac:dyDescent="0.25">
      <c r="A688" s="25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 t="s">
        <v>1636</v>
      </c>
      <c r="V688" s="33"/>
      <c r="W688" s="33"/>
      <c r="X688" s="33"/>
      <c r="Y688" s="33"/>
      <c r="Z688" s="33"/>
      <c r="AA688" s="33"/>
      <c r="AB688" s="33"/>
      <c r="AC688" s="33" t="s">
        <v>685</v>
      </c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</row>
    <row r="689" spans="1:181" ht="15.75" customHeight="1" x14ac:dyDescent="0.25">
      <c r="A689" s="25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 t="s">
        <v>1637</v>
      </c>
      <c r="V689" s="33"/>
      <c r="W689" s="33"/>
      <c r="X689" s="33"/>
      <c r="Y689" s="33"/>
      <c r="Z689" s="33"/>
      <c r="AA689" s="33"/>
      <c r="AB689" s="33"/>
      <c r="AC689" s="33" t="s">
        <v>408</v>
      </c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</row>
    <row r="690" spans="1:181" ht="15.75" customHeight="1" x14ac:dyDescent="0.25">
      <c r="A690" s="25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 t="s">
        <v>1638</v>
      </c>
      <c r="V690" s="33"/>
      <c r="W690" s="33"/>
      <c r="X690" s="33"/>
      <c r="Y690" s="33"/>
      <c r="Z690" s="33"/>
      <c r="AA690" s="33"/>
      <c r="AB690" s="33"/>
      <c r="AC690" s="33" t="s">
        <v>685</v>
      </c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</row>
    <row r="691" spans="1:181" ht="15.75" customHeight="1" x14ac:dyDescent="0.25">
      <c r="A691" s="25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 t="s">
        <v>1639</v>
      </c>
      <c r="V691" s="33"/>
      <c r="W691" s="33"/>
      <c r="X691" s="33"/>
      <c r="Y691" s="33"/>
      <c r="Z691" s="33"/>
      <c r="AA691" s="33"/>
      <c r="AB691" s="33"/>
      <c r="AC691" s="33" t="s">
        <v>362</v>
      </c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</row>
    <row r="692" spans="1:181" ht="15.75" customHeight="1" x14ac:dyDescent="0.25">
      <c r="A692" s="25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 t="s">
        <v>1640</v>
      </c>
      <c r="V692" s="33"/>
      <c r="W692" s="33"/>
      <c r="X692" s="33"/>
      <c r="Y692" s="33"/>
      <c r="Z692" s="33"/>
      <c r="AA692" s="33"/>
      <c r="AB692" s="33"/>
      <c r="AC692" s="33" t="s">
        <v>375</v>
      </c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</row>
    <row r="693" spans="1:181" ht="15.75" customHeight="1" x14ac:dyDescent="0.25">
      <c r="A693" s="25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 t="s">
        <v>1641</v>
      </c>
      <c r="V693" s="33"/>
      <c r="W693" s="33"/>
      <c r="X693" s="33"/>
      <c r="Y693" s="33"/>
      <c r="Z693" s="33"/>
      <c r="AA693" s="33"/>
      <c r="AB693" s="33"/>
      <c r="AC693" s="33" t="s">
        <v>421</v>
      </c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</row>
    <row r="694" spans="1:181" ht="15.75" customHeight="1" x14ac:dyDescent="0.25">
      <c r="A694" s="25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 t="s">
        <v>1642</v>
      </c>
      <c r="V694" s="33"/>
      <c r="W694" s="33"/>
      <c r="X694" s="33"/>
      <c r="Y694" s="33"/>
      <c r="Z694" s="33"/>
      <c r="AA694" s="33"/>
      <c r="AB694" s="33"/>
      <c r="AC694" s="33" t="s">
        <v>421</v>
      </c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</row>
    <row r="695" spans="1:181" ht="15.75" customHeight="1" x14ac:dyDescent="0.25">
      <c r="A695" s="25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 t="s">
        <v>1643</v>
      </c>
      <c r="V695" s="33"/>
      <c r="W695" s="33"/>
      <c r="X695" s="33"/>
      <c r="Y695" s="33"/>
      <c r="Z695" s="33"/>
      <c r="AA695" s="33"/>
      <c r="AB695" s="33"/>
      <c r="AC695" s="33" t="s">
        <v>421</v>
      </c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</row>
    <row r="696" spans="1:181" ht="15.75" customHeight="1" x14ac:dyDescent="0.25">
      <c r="A696" s="25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 t="s">
        <v>1644</v>
      </c>
      <c r="V696" s="33"/>
      <c r="W696" s="33"/>
      <c r="X696" s="33"/>
      <c r="Y696" s="33"/>
      <c r="Z696" s="33"/>
      <c r="AA696" s="33"/>
      <c r="AB696" s="33"/>
      <c r="AC696" s="33" t="s">
        <v>346</v>
      </c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</row>
    <row r="697" spans="1:181" ht="15.75" customHeight="1" x14ac:dyDescent="0.25">
      <c r="A697" s="25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 t="s">
        <v>1645</v>
      </c>
      <c r="V697" s="33"/>
      <c r="W697" s="33"/>
      <c r="X697" s="33"/>
      <c r="Y697" s="33"/>
      <c r="Z697" s="33"/>
      <c r="AA697" s="33"/>
      <c r="AB697" s="33"/>
      <c r="AC697" s="33" t="s">
        <v>421</v>
      </c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</row>
    <row r="698" spans="1:181" ht="15.75" customHeight="1" x14ac:dyDescent="0.25">
      <c r="A698" s="25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 t="s">
        <v>1646</v>
      </c>
      <c r="V698" s="33"/>
      <c r="W698" s="33"/>
      <c r="X698" s="33"/>
      <c r="Y698" s="33"/>
      <c r="Z698" s="33"/>
      <c r="AA698" s="33"/>
      <c r="AB698" s="33"/>
      <c r="AC698" s="33" t="s">
        <v>346</v>
      </c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</row>
    <row r="699" spans="1:181" ht="15.75" customHeight="1" x14ac:dyDescent="0.25">
      <c r="A699" s="25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 t="s">
        <v>1647</v>
      </c>
      <c r="V699" s="33"/>
      <c r="W699" s="33"/>
      <c r="X699" s="33"/>
      <c r="Y699" s="33"/>
      <c r="Z699" s="33"/>
      <c r="AA699" s="33"/>
      <c r="AB699" s="33"/>
      <c r="AC699" s="33" t="s">
        <v>362</v>
      </c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</row>
    <row r="700" spans="1:181" ht="15.75" customHeight="1" x14ac:dyDescent="0.25">
      <c r="A700" s="25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 t="s">
        <v>1648</v>
      </c>
      <c r="V700" s="33"/>
      <c r="W700" s="33"/>
      <c r="X700" s="33"/>
      <c r="Y700" s="33"/>
      <c r="Z700" s="33"/>
      <c r="AA700" s="33"/>
      <c r="AB700" s="33"/>
      <c r="AC700" s="33" t="s">
        <v>531</v>
      </c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</row>
    <row r="701" spans="1:181" ht="15.75" customHeight="1" x14ac:dyDescent="0.25">
      <c r="A701" s="25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 t="s">
        <v>1649</v>
      </c>
      <c r="V701" s="33"/>
      <c r="W701" s="33"/>
      <c r="X701" s="33"/>
      <c r="Y701" s="33"/>
      <c r="Z701" s="33"/>
      <c r="AA701" s="33"/>
      <c r="AB701" s="33"/>
      <c r="AC701" s="33" t="s">
        <v>408</v>
      </c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</row>
    <row r="702" spans="1:181" ht="15.75" customHeight="1" x14ac:dyDescent="0.25">
      <c r="A702" s="25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 t="s">
        <v>1650</v>
      </c>
      <c r="V702" s="33"/>
      <c r="W702" s="33"/>
      <c r="X702" s="33"/>
      <c r="Y702" s="33"/>
      <c r="Z702" s="33"/>
      <c r="AA702" s="33"/>
      <c r="AB702" s="33"/>
      <c r="AC702" s="33" t="s">
        <v>346</v>
      </c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</row>
    <row r="703" spans="1:181" ht="15.75" customHeight="1" x14ac:dyDescent="0.25">
      <c r="A703" s="25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 t="s">
        <v>1651</v>
      </c>
      <c r="V703" s="33"/>
      <c r="W703" s="33"/>
      <c r="X703" s="33"/>
      <c r="Y703" s="33"/>
      <c r="Z703" s="33"/>
      <c r="AA703" s="33"/>
      <c r="AB703" s="33"/>
      <c r="AC703" s="33" t="s">
        <v>531</v>
      </c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</row>
    <row r="704" spans="1:181" ht="15.75" customHeight="1" x14ac:dyDescent="0.25">
      <c r="A704" s="25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 t="s">
        <v>1652</v>
      </c>
      <c r="V704" s="33"/>
      <c r="W704" s="33"/>
      <c r="X704" s="33"/>
      <c r="Y704" s="33"/>
      <c r="Z704" s="33"/>
      <c r="AA704" s="33"/>
      <c r="AB704" s="33"/>
      <c r="AC704" s="33" t="s">
        <v>354</v>
      </c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</row>
    <row r="705" spans="1:181" ht="15.75" customHeight="1" x14ac:dyDescent="0.25">
      <c r="A705" s="25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 t="s">
        <v>1653</v>
      </c>
      <c r="V705" s="33"/>
      <c r="W705" s="33"/>
      <c r="X705" s="33"/>
      <c r="Y705" s="33"/>
      <c r="Z705" s="33"/>
      <c r="AA705" s="33"/>
      <c r="AB705" s="33"/>
      <c r="AC705" s="33" t="s">
        <v>531</v>
      </c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</row>
    <row r="706" spans="1:181" ht="15.75" customHeight="1" x14ac:dyDescent="0.25">
      <c r="A706" s="25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 t="s">
        <v>1654</v>
      </c>
      <c r="V706" s="33"/>
      <c r="W706" s="33"/>
      <c r="X706" s="33"/>
      <c r="Y706" s="33"/>
      <c r="Z706" s="33"/>
      <c r="AA706" s="33"/>
      <c r="AB706" s="33"/>
      <c r="AC706" s="33" t="s">
        <v>531</v>
      </c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</row>
    <row r="707" spans="1:181" ht="15.75" customHeight="1" x14ac:dyDescent="0.25">
      <c r="A707" s="25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 t="s">
        <v>1655</v>
      </c>
      <c r="V707" s="33"/>
      <c r="W707" s="33"/>
      <c r="X707" s="33"/>
      <c r="Y707" s="33"/>
      <c r="Z707" s="33"/>
      <c r="AA707" s="33"/>
      <c r="AB707" s="33"/>
      <c r="AC707" s="33" t="s">
        <v>362</v>
      </c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</row>
    <row r="708" spans="1:181" ht="15.75" customHeight="1" x14ac:dyDescent="0.25">
      <c r="A708" s="25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 t="s">
        <v>1656</v>
      </c>
      <c r="V708" s="33"/>
      <c r="W708" s="33"/>
      <c r="X708" s="33"/>
      <c r="Y708" s="33"/>
      <c r="Z708" s="33"/>
      <c r="AA708" s="33"/>
      <c r="AB708" s="33"/>
      <c r="AC708" s="33" t="s">
        <v>362</v>
      </c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</row>
    <row r="709" spans="1:181" ht="15.75" customHeight="1" x14ac:dyDescent="0.25">
      <c r="A709" s="25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 t="s">
        <v>1657</v>
      </c>
      <c r="V709" s="33"/>
      <c r="W709" s="33"/>
      <c r="X709" s="33"/>
      <c r="Y709" s="33"/>
      <c r="Z709" s="33"/>
      <c r="AA709" s="33"/>
      <c r="AB709" s="33"/>
      <c r="AC709" s="33" t="s">
        <v>362</v>
      </c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</row>
    <row r="710" spans="1:181" ht="15.75" customHeight="1" x14ac:dyDescent="0.25">
      <c r="A710" s="25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 t="s">
        <v>1658</v>
      </c>
      <c r="V710" s="33"/>
      <c r="W710" s="33"/>
      <c r="X710" s="33"/>
      <c r="Y710" s="33"/>
      <c r="Z710" s="33"/>
      <c r="AA710" s="33"/>
      <c r="AB710" s="33"/>
      <c r="AC710" s="33" t="s">
        <v>421</v>
      </c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</row>
    <row r="711" spans="1:181" ht="15.75" customHeight="1" x14ac:dyDescent="0.25">
      <c r="A711" s="25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 t="s">
        <v>1659</v>
      </c>
      <c r="V711" s="33"/>
      <c r="W711" s="33"/>
      <c r="X711" s="33"/>
      <c r="Y711" s="33"/>
      <c r="Z711" s="33"/>
      <c r="AA711" s="33"/>
      <c r="AB711" s="33"/>
      <c r="AC711" s="33" t="s">
        <v>375</v>
      </c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</row>
    <row r="712" spans="1:181" ht="15.75" customHeight="1" x14ac:dyDescent="0.25">
      <c r="A712" s="25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 t="s">
        <v>1660</v>
      </c>
      <c r="V712" s="33"/>
      <c r="W712" s="33"/>
      <c r="X712" s="33"/>
      <c r="Y712" s="33"/>
      <c r="Z712" s="33"/>
      <c r="AA712" s="33"/>
      <c r="AB712" s="33"/>
      <c r="AC712" s="33" t="s">
        <v>362</v>
      </c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</row>
    <row r="713" spans="1:181" ht="15.75" customHeight="1" x14ac:dyDescent="0.25">
      <c r="A713" s="25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 t="s">
        <v>1661</v>
      </c>
      <c r="V713" s="33"/>
      <c r="W713" s="33"/>
      <c r="X713" s="33"/>
      <c r="Y713" s="33"/>
      <c r="Z713" s="33"/>
      <c r="AA713" s="33"/>
      <c r="AB713" s="33"/>
      <c r="AC713" s="33" t="s">
        <v>598</v>
      </c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</row>
    <row r="714" spans="1:181" ht="15.75" customHeight="1" x14ac:dyDescent="0.25">
      <c r="A714" s="25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 t="s">
        <v>1662</v>
      </c>
      <c r="V714" s="33"/>
      <c r="W714" s="33"/>
      <c r="X714" s="33"/>
      <c r="Y714" s="33"/>
      <c r="Z714" s="33"/>
      <c r="AA714" s="33"/>
      <c r="AB714" s="33"/>
      <c r="AC714" s="33" t="s">
        <v>685</v>
      </c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</row>
    <row r="715" spans="1:181" ht="15.75" customHeight="1" x14ac:dyDescent="0.25">
      <c r="A715" s="25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 t="s">
        <v>1663</v>
      </c>
      <c r="V715" s="33"/>
      <c r="W715" s="33"/>
      <c r="X715" s="33"/>
      <c r="Y715" s="33"/>
      <c r="Z715" s="33"/>
      <c r="AA715" s="33"/>
      <c r="AB715" s="33"/>
      <c r="AC715" s="33" t="s">
        <v>531</v>
      </c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</row>
    <row r="716" spans="1:181" ht="15.75" customHeight="1" x14ac:dyDescent="0.25">
      <c r="A716" s="25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 t="s">
        <v>1664</v>
      </c>
      <c r="V716" s="33"/>
      <c r="W716" s="33"/>
      <c r="X716" s="33"/>
      <c r="Y716" s="33"/>
      <c r="Z716" s="33"/>
      <c r="AA716" s="33"/>
      <c r="AB716" s="33"/>
      <c r="AC716" s="33" t="s">
        <v>421</v>
      </c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</row>
    <row r="717" spans="1:181" ht="15.75" customHeight="1" x14ac:dyDescent="0.25">
      <c r="A717" s="25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 t="s">
        <v>1665</v>
      </c>
      <c r="V717" s="33"/>
      <c r="W717" s="33"/>
      <c r="X717" s="33"/>
      <c r="Y717" s="33"/>
      <c r="Z717" s="33"/>
      <c r="AA717" s="33"/>
      <c r="AB717" s="33"/>
      <c r="AC717" s="33" t="s">
        <v>531</v>
      </c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</row>
    <row r="718" spans="1:181" ht="15.75" customHeight="1" x14ac:dyDescent="0.25">
      <c r="A718" s="25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 t="s">
        <v>1666</v>
      </c>
      <c r="V718" s="33"/>
      <c r="W718" s="33"/>
      <c r="X718" s="33"/>
      <c r="Y718" s="33"/>
      <c r="Z718" s="33"/>
      <c r="AA718" s="33"/>
      <c r="AB718" s="33"/>
      <c r="AC718" s="33" t="s">
        <v>362</v>
      </c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</row>
    <row r="719" spans="1:181" ht="15.75" customHeight="1" x14ac:dyDescent="0.25">
      <c r="A719" s="25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 t="s">
        <v>1667</v>
      </c>
      <c r="V719" s="33"/>
      <c r="W719" s="33"/>
      <c r="X719" s="33"/>
      <c r="Y719" s="33"/>
      <c r="Z719" s="33"/>
      <c r="AA719" s="33"/>
      <c r="AB719" s="33"/>
      <c r="AC719" s="33" t="s">
        <v>408</v>
      </c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</row>
    <row r="720" spans="1:181" ht="15.75" customHeight="1" x14ac:dyDescent="0.25">
      <c r="A720" s="25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 t="s">
        <v>1668</v>
      </c>
      <c r="V720" s="33"/>
      <c r="W720" s="33"/>
      <c r="X720" s="33"/>
      <c r="Y720" s="33"/>
      <c r="Z720" s="33"/>
      <c r="AA720" s="33"/>
      <c r="AB720" s="33"/>
      <c r="AC720" s="33" t="s">
        <v>362</v>
      </c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</row>
    <row r="721" spans="1:181" ht="15.75" customHeight="1" x14ac:dyDescent="0.25">
      <c r="A721" s="25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 t="s">
        <v>1669</v>
      </c>
      <c r="V721" s="33"/>
      <c r="W721" s="33"/>
      <c r="X721" s="33"/>
      <c r="Y721" s="33"/>
      <c r="Z721" s="33"/>
      <c r="AA721" s="33"/>
      <c r="AB721" s="33"/>
      <c r="AC721" s="33" t="s">
        <v>362</v>
      </c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</row>
    <row r="722" spans="1:181" ht="15.75" customHeight="1" x14ac:dyDescent="0.25">
      <c r="A722" s="25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 t="s">
        <v>1670</v>
      </c>
      <c r="V722" s="33"/>
      <c r="W722" s="33"/>
      <c r="X722" s="33"/>
      <c r="Y722" s="33"/>
      <c r="Z722" s="33"/>
      <c r="AA722" s="33"/>
      <c r="AB722" s="33"/>
      <c r="AC722" s="33" t="s">
        <v>531</v>
      </c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</row>
    <row r="723" spans="1:181" ht="15.75" customHeight="1" x14ac:dyDescent="0.25">
      <c r="A723" s="25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 t="s">
        <v>1671</v>
      </c>
      <c r="V723" s="33"/>
      <c r="W723" s="33"/>
      <c r="X723" s="33"/>
      <c r="Y723" s="33"/>
      <c r="Z723" s="33"/>
      <c r="AA723" s="33"/>
      <c r="AB723" s="33"/>
      <c r="AC723" s="33" t="s">
        <v>362</v>
      </c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</row>
    <row r="724" spans="1:181" ht="15.75" customHeight="1" x14ac:dyDescent="0.25">
      <c r="A724" s="25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 t="s">
        <v>1672</v>
      </c>
      <c r="V724" s="33"/>
      <c r="W724" s="33"/>
      <c r="X724" s="33"/>
      <c r="Y724" s="33"/>
      <c r="Z724" s="33"/>
      <c r="AA724" s="33"/>
      <c r="AB724" s="33"/>
      <c r="AC724" s="33" t="s">
        <v>346</v>
      </c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</row>
    <row r="725" spans="1:181" ht="15.75" customHeight="1" x14ac:dyDescent="0.25">
      <c r="A725" s="25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 t="s">
        <v>1673</v>
      </c>
      <c r="V725" s="33"/>
      <c r="W725" s="33"/>
      <c r="X725" s="33"/>
      <c r="Y725" s="33"/>
      <c r="Z725" s="33"/>
      <c r="AA725" s="33"/>
      <c r="AB725" s="33"/>
      <c r="AC725" s="33" t="s">
        <v>685</v>
      </c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</row>
    <row r="726" spans="1:181" ht="15.75" customHeight="1" x14ac:dyDescent="0.25">
      <c r="A726" s="25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 t="s">
        <v>1674</v>
      </c>
      <c r="V726" s="33"/>
      <c r="W726" s="33"/>
      <c r="X726" s="33"/>
      <c r="Y726" s="33"/>
      <c r="Z726" s="33"/>
      <c r="AA726" s="33"/>
      <c r="AB726" s="33"/>
      <c r="AC726" s="33" t="s">
        <v>375</v>
      </c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</row>
    <row r="727" spans="1:181" ht="15.75" customHeight="1" x14ac:dyDescent="0.25">
      <c r="A727" s="25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 t="s">
        <v>1675</v>
      </c>
      <c r="V727" s="33"/>
      <c r="W727" s="33"/>
      <c r="X727" s="33"/>
      <c r="Y727" s="33"/>
      <c r="Z727" s="33"/>
      <c r="AA727" s="33"/>
      <c r="AB727" s="33"/>
      <c r="AC727" s="33" t="s">
        <v>362</v>
      </c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</row>
    <row r="728" spans="1:181" ht="15.75" customHeight="1" x14ac:dyDescent="0.25">
      <c r="A728" s="25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 t="s">
        <v>1676</v>
      </c>
      <c r="V728" s="33"/>
      <c r="W728" s="33"/>
      <c r="X728" s="33"/>
      <c r="Y728" s="33"/>
      <c r="Z728" s="33"/>
      <c r="AA728" s="33"/>
      <c r="AB728" s="33"/>
      <c r="AC728" s="33" t="s">
        <v>362</v>
      </c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</row>
    <row r="729" spans="1:181" ht="15.75" customHeight="1" x14ac:dyDescent="0.25">
      <c r="A729" s="25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 t="s">
        <v>1677</v>
      </c>
      <c r="V729" s="33"/>
      <c r="W729" s="33"/>
      <c r="X729" s="33"/>
      <c r="Y729" s="33"/>
      <c r="Z729" s="33"/>
      <c r="AA729" s="33"/>
      <c r="AB729" s="33"/>
      <c r="AC729" s="33" t="s">
        <v>408</v>
      </c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</row>
    <row r="730" spans="1:181" ht="15.75" customHeight="1" x14ac:dyDescent="0.25">
      <c r="A730" s="25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 t="s">
        <v>1678</v>
      </c>
      <c r="V730" s="33"/>
      <c r="W730" s="33"/>
      <c r="X730" s="33"/>
      <c r="Y730" s="33"/>
      <c r="Z730" s="33"/>
      <c r="AA730" s="33"/>
      <c r="AB730" s="33"/>
      <c r="AC730" s="33" t="s">
        <v>421</v>
      </c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</row>
    <row r="731" spans="1:181" ht="15.75" customHeight="1" x14ac:dyDescent="0.25">
      <c r="A731" s="25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 t="s">
        <v>1679</v>
      </c>
      <c r="V731" s="33"/>
      <c r="W731" s="33"/>
      <c r="X731" s="33"/>
      <c r="Y731" s="33"/>
      <c r="Z731" s="33"/>
      <c r="AA731" s="33"/>
      <c r="AB731" s="33"/>
      <c r="AC731" s="33" t="s">
        <v>362</v>
      </c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</row>
    <row r="732" spans="1:181" ht="15.75" customHeight="1" x14ac:dyDescent="0.25">
      <c r="A732" s="25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 t="s">
        <v>1680</v>
      </c>
      <c r="V732" s="33"/>
      <c r="W732" s="33"/>
      <c r="X732" s="33"/>
      <c r="Y732" s="33"/>
      <c r="Z732" s="33"/>
      <c r="AA732" s="33"/>
      <c r="AB732" s="33"/>
      <c r="AC732" s="33" t="s">
        <v>362</v>
      </c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</row>
    <row r="733" spans="1:181" ht="15.75" customHeight="1" x14ac:dyDescent="0.25">
      <c r="A733" s="25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 t="s">
        <v>1681</v>
      </c>
      <c r="V733" s="33"/>
      <c r="W733" s="33"/>
      <c r="X733" s="33"/>
      <c r="Y733" s="33"/>
      <c r="Z733" s="33"/>
      <c r="AA733" s="33"/>
      <c r="AB733" s="33"/>
      <c r="AC733" s="33" t="s">
        <v>346</v>
      </c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</row>
    <row r="734" spans="1:181" ht="15.75" customHeight="1" x14ac:dyDescent="0.25">
      <c r="A734" s="25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 t="s">
        <v>1682</v>
      </c>
      <c r="V734" s="33"/>
      <c r="W734" s="33"/>
      <c r="X734" s="33"/>
      <c r="Y734" s="33"/>
      <c r="Z734" s="33"/>
      <c r="AA734" s="33"/>
      <c r="AB734" s="33"/>
      <c r="AC734" s="33" t="s">
        <v>362</v>
      </c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</row>
    <row r="735" spans="1:181" ht="15.75" customHeight="1" x14ac:dyDescent="0.25">
      <c r="A735" s="25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 t="s">
        <v>1683</v>
      </c>
      <c r="V735" s="33"/>
      <c r="W735" s="33"/>
      <c r="X735" s="33"/>
      <c r="Y735" s="33"/>
      <c r="Z735" s="33"/>
      <c r="AA735" s="33"/>
      <c r="AB735" s="33"/>
      <c r="AC735" s="33" t="s">
        <v>685</v>
      </c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</row>
    <row r="736" spans="1:181" ht="15.75" customHeight="1" x14ac:dyDescent="0.25">
      <c r="A736" s="25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 t="s">
        <v>1684</v>
      </c>
      <c r="V736" s="33"/>
      <c r="W736" s="33"/>
      <c r="X736" s="33"/>
      <c r="Y736" s="33"/>
      <c r="Z736" s="33"/>
      <c r="AA736" s="33"/>
      <c r="AB736" s="33"/>
      <c r="AC736" s="33" t="s">
        <v>408</v>
      </c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</row>
    <row r="737" spans="1:181" ht="15.75" customHeight="1" x14ac:dyDescent="0.25">
      <c r="A737" s="25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 t="s">
        <v>1685</v>
      </c>
      <c r="V737" s="33"/>
      <c r="W737" s="33"/>
      <c r="X737" s="33"/>
      <c r="Y737" s="33"/>
      <c r="Z737" s="33"/>
      <c r="AA737" s="33"/>
      <c r="AB737" s="33"/>
      <c r="AC737" s="33" t="s">
        <v>531</v>
      </c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</row>
    <row r="738" spans="1:181" ht="15.75" customHeight="1" x14ac:dyDescent="0.25">
      <c r="A738" s="25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 t="s">
        <v>1686</v>
      </c>
      <c r="V738" s="33"/>
      <c r="W738" s="33"/>
      <c r="X738" s="33"/>
      <c r="Y738" s="33"/>
      <c r="Z738" s="33"/>
      <c r="AA738" s="33"/>
      <c r="AB738" s="33"/>
      <c r="AC738" s="33" t="s">
        <v>375</v>
      </c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</row>
    <row r="739" spans="1:181" ht="15.75" customHeight="1" x14ac:dyDescent="0.25">
      <c r="A739" s="25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 t="s">
        <v>1687</v>
      </c>
      <c r="V739" s="33"/>
      <c r="W739" s="33"/>
      <c r="X739" s="33"/>
      <c r="Y739" s="33"/>
      <c r="Z739" s="33"/>
      <c r="AA739" s="33"/>
      <c r="AB739" s="33"/>
      <c r="AC739" s="33" t="s">
        <v>346</v>
      </c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</row>
    <row r="740" spans="1:181" ht="15.75" customHeight="1" x14ac:dyDescent="0.25">
      <c r="A740" s="25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 t="s">
        <v>1688</v>
      </c>
      <c r="V740" s="33"/>
      <c r="W740" s="33"/>
      <c r="X740" s="33"/>
      <c r="Y740" s="33"/>
      <c r="Z740" s="33"/>
      <c r="AA740" s="33"/>
      <c r="AB740" s="33"/>
      <c r="AC740" s="33" t="s">
        <v>685</v>
      </c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</row>
    <row r="741" spans="1:181" ht="15.75" customHeight="1" x14ac:dyDescent="0.25">
      <c r="A741" s="25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 t="s">
        <v>1689</v>
      </c>
      <c r="V741" s="33"/>
      <c r="W741" s="33"/>
      <c r="X741" s="33"/>
      <c r="Y741" s="33"/>
      <c r="Z741" s="33"/>
      <c r="AA741" s="33"/>
      <c r="AB741" s="33"/>
      <c r="AC741" s="33" t="s">
        <v>408</v>
      </c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</row>
    <row r="742" spans="1:181" ht="15.75" customHeight="1" x14ac:dyDescent="0.25">
      <c r="A742" s="25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 t="s">
        <v>1690</v>
      </c>
      <c r="V742" s="33"/>
      <c r="W742" s="33"/>
      <c r="X742" s="33"/>
      <c r="Y742" s="33"/>
      <c r="Z742" s="33"/>
      <c r="AA742" s="33"/>
      <c r="AB742" s="33"/>
      <c r="AC742" s="33" t="s">
        <v>375</v>
      </c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</row>
    <row r="743" spans="1:181" ht="15.75" customHeight="1" x14ac:dyDescent="0.25">
      <c r="A743" s="25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 t="s">
        <v>1691</v>
      </c>
      <c r="V743" s="33"/>
      <c r="W743" s="33"/>
      <c r="X743" s="33"/>
      <c r="Y743" s="33"/>
      <c r="Z743" s="33"/>
      <c r="AA743" s="33"/>
      <c r="AB743" s="33"/>
      <c r="AC743" s="33" t="s">
        <v>375</v>
      </c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</row>
    <row r="744" spans="1:181" ht="15.75" customHeight="1" x14ac:dyDescent="0.25">
      <c r="A744" s="25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 t="s">
        <v>1692</v>
      </c>
      <c r="V744" s="33"/>
      <c r="W744" s="33"/>
      <c r="X744" s="33"/>
      <c r="Y744" s="33"/>
      <c r="Z744" s="33"/>
      <c r="AA744" s="33"/>
      <c r="AB744" s="33"/>
      <c r="AC744" s="33" t="s">
        <v>362</v>
      </c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</row>
    <row r="745" spans="1:181" ht="15.75" customHeight="1" x14ac:dyDescent="0.25">
      <c r="A745" s="25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 t="s">
        <v>1693</v>
      </c>
      <c r="V745" s="33"/>
      <c r="W745" s="33"/>
      <c r="X745" s="33"/>
      <c r="Y745" s="33"/>
      <c r="Z745" s="33"/>
      <c r="AA745" s="33"/>
      <c r="AB745" s="33"/>
      <c r="AC745" s="33" t="s">
        <v>362</v>
      </c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</row>
    <row r="746" spans="1:181" ht="15.75" customHeight="1" x14ac:dyDescent="0.25">
      <c r="A746" s="25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 t="s">
        <v>1694</v>
      </c>
      <c r="V746" s="33"/>
      <c r="W746" s="33"/>
      <c r="X746" s="33"/>
      <c r="Y746" s="33"/>
      <c r="Z746" s="33"/>
      <c r="AA746" s="33"/>
      <c r="AB746" s="33"/>
      <c r="AC746" s="33" t="s">
        <v>421</v>
      </c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</row>
    <row r="747" spans="1:181" ht="15.75" customHeight="1" x14ac:dyDescent="0.25">
      <c r="A747" s="25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 t="s">
        <v>1695</v>
      </c>
      <c r="V747" s="33"/>
      <c r="W747" s="33"/>
      <c r="X747" s="33"/>
      <c r="Y747" s="33"/>
      <c r="Z747" s="33"/>
      <c r="AA747" s="33"/>
      <c r="AB747" s="33"/>
      <c r="AC747" s="33" t="s">
        <v>408</v>
      </c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</row>
    <row r="748" spans="1:181" ht="15.75" customHeight="1" x14ac:dyDescent="0.25">
      <c r="A748" s="25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 t="s">
        <v>1696</v>
      </c>
      <c r="V748" s="33"/>
      <c r="W748" s="33"/>
      <c r="X748" s="33"/>
      <c r="Y748" s="33"/>
      <c r="Z748" s="33"/>
      <c r="AA748" s="33"/>
      <c r="AB748" s="33"/>
      <c r="AC748" s="33" t="s">
        <v>362</v>
      </c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</row>
    <row r="749" spans="1:181" ht="15.75" customHeight="1" x14ac:dyDescent="0.25">
      <c r="A749" s="25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 t="s">
        <v>1697</v>
      </c>
      <c r="V749" s="33"/>
      <c r="W749" s="33"/>
      <c r="X749" s="33"/>
      <c r="Y749" s="33"/>
      <c r="Z749" s="33"/>
      <c r="AA749" s="33"/>
      <c r="AB749" s="33"/>
      <c r="AC749" s="33" t="s">
        <v>375</v>
      </c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</row>
    <row r="750" spans="1:181" ht="15.75" customHeight="1" x14ac:dyDescent="0.25">
      <c r="A750" s="25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 t="s">
        <v>1698</v>
      </c>
      <c r="V750" s="33"/>
      <c r="W750" s="33"/>
      <c r="X750" s="33"/>
      <c r="Y750" s="33"/>
      <c r="Z750" s="33"/>
      <c r="AA750" s="33"/>
      <c r="AB750" s="33"/>
      <c r="AC750" s="33" t="s">
        <v>685</v>
      </c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</row>
    <row r="751" spans="1:181" ht="15.75" customHeight="1" x14ac:dyDescent="0.25">
      <c r="A751" s="25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 t="s">
        <v>1699</v>
      </c>
      <c r="V751" s="33"/>
      <c r="W751" s="33"/>
      <c r="X751" s="33"/>
      <c r="Y751" s="33"/>
      <c r="Z751" s="33"/>
      <c r="AA751" s="33"/>
      <c r="AB751" s="33"/>
      <c r="AC751" s="33" t="s">
        <v>375</v>
      </c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</row>
    <row r="752" spans="1:181" ht="15.75" customHeight="1" x14ac:dyDescent="0.25">
      <c r="A752" s="25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 t="s">
        <v>1700</v>
      </c>
      <c r="V752" s="33"/>
      <c r="W752" s="33"/>
      <c r="X752" s="33"/>
      <c r="Y752" s="33"/>
      <c r="Z752" s="33"/>
      <c r="AA752" s="33"/>
      <c r="AB752" s="33"/>
      <c r="AC752" s="33" t="s">
        <v>346</v>
      </c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</row>
    <row r="753" spans="1:181" ht="15.75" customHeight="1" x14ac:dyDescent="0.25">
      <c r="A753" s="25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 t="s">
        <v>1701</v>
      </c>
      <c r="V753" s="33"/>
      <c r="W753" s="33"/>
      <c r="X753" s="33"/>
      <c r="Y753" s="33"/>
      <c r="Z753" s="33"/>
      <c r="AA753" s="33"/>
      <c r="AB753" s="33"/>
      <c r="AC753" s="33" t="s">
        <v>531</v>
      </c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</row>
    <row r="754" spans="1:181" ht="15.75" customHeight="1" x14ac:dyDescent="0.25">
      <c r="A754" s="25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 t="s">
        <v>1702</v>
      </c>
      <c r="V754" s="33"/>
      <c r="W754" s="33"/>
      <c r="X754" s="33"/>
      <c r="Y754" s="33"/>
      <c r="Z754" s="33"/>
      <c r="AA754" s="33"/>
      <c r="AB754" s="33"/>
      <c r="AC754" s="33" t="s">
        <v>362</v>
      </c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</row>
    <row r="755" spans="1:181" ht="15.75" customHeight="1" x14ac:dyDescent="0.25">
      <c r="A755" s="25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 t="s">
        <v>1703</v>
      </c>
      <c r="V755" s="33"/>
      <c r="W755" s="33"/>
      <c r="X755" s="33"/>
      <c r="Y755" s="33"/>
      <c r="Z755" s="33"/>
      <c r="AA755" s="33"/>
      <c r="AB755" s="33"/>
      <c r="AC755" s="33" t="s">
        <v>375</v>
      </c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</row>
    <row r="756" spans="1:181" ht="15.75" customHeight="1" x14ac:dyDescent="0.25">
      <c r="A756" s="25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 t="s">
        <v>1704</v>
      </c>
      <c r="V756" s="33"/>
      <c r="W756" s="33"/>
      <c r="X756" s="33"/>
      <c r="Y756" s="33"/>
      <c r="Z756" s="33"/>
      <c r="AA756" s="33"/>
      <c r="AB756" s="33"/>
      <c r="AC756" s="33" t="s">
        <v>408</v>
      </c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</row>
    <row r="757" spans="1:181" ht="15.75" customHeight="1" x14ac:dyDescent="0.25">
      <c r="A757" s="25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 t="s">
        <v>1705</v>
      </c>
      <c r="V757" s="33"/>
      <c r="W757" s="33"/>
      <c r="X757" s="33"/>
      <c r="Y757" s="33"/>
      <c r="Z757" s="33"/>
      <c r="AA757" s="33"/>
      <c r="AB757" s="33"/>
      <c r="AC757" s="33" t="s">
        <v>375</v>
      </c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</row>
    <row r="758" spans="1:181" ht="15.75" customHeight="1" x14ac:dyDescent="0.25">
      <c r="A758" s="25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 t="s">
        <v>1706</v>
      </c>
      <c r="V758" s="33"/>
      <c r="W758" s="33"/>
      <c r="X758" s="33"/>
      <c r="Y758" s="33"/>
      <c r="Z758" s="33"/>
      <c r="AA758" s="33"/>
      <c r="AB758" s="33"/>
      <c r="AC758" s="33" t="s">
        <v>421</v>
      </c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</row>
    <row r="759" spans="1:181" ht="15.75" customHeight="1" x14ac:dyDescent="0.25">
      <c r="A759" s="25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 t="s">
        <v>1707</v>
      </c>
      <c r="V759" s="33"/>
      <c r="W759" s="33"/>
      <c r="X759" s="33"/>
      <c r="Y759" s="33"/>
      <c r="Z759" s="33"/>
      <c r="AA759" s="33"/>
      <c r="AB759" s="33"/>
      <c r="AC759" s="33" t="s">
        <v>375</v>
      </c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</row>
    <row r="760" spans="1:181" ht="15.75" customHeight="1" x14ac:dyDescent="0.25">
      <c r="A760" s="25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 t="s">
        <v>1708</v>
      </c>
      <c r="V760" s="33"/>
      <c r="W760" s="33"/>
      <c r="X760" s="33"/>
      <c r="Y760" s="33"/>
      <c r="Z760" s="33"/>
      <c r="AA760" s="33"/>
      <c r="AB760" s="33"/>
      <c r="AC760" s="33" t="s">
        <v>362</v>
      </c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</row>
    <row r="761" spans="1:181" ht="15.75" customHeight="1" x14ac:dyDescent="0.25">
      <c r="A761" s="25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 t="s">
        <v>1709</v>
      </c>
      <c r="V761" s="33"/>
      <c r="W761" s="33"/>
      <c r="X761" s="33"/>
      <c r="Y761" s="33"/>
      <c r="Z761" s="33"/>
      <c r="AA761" s="33"/>
      <c r="AB761" s="33"/>
      <c r="AC761" s="33" t="s">
        <v>375</v>
      </c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</row>
    <row r="762" spans="1:181" ht="15.75" customHeight="1" x14ac:dyDescent="0.25">
      <c r="A762" s="25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 t="s">
        <v>1710</v>
      </c>
      <c r="V762" s="33"/>
      <c r="W762" s="33"/>
      <c r="X762" s="33"/>
      <c r="Y762" s="33"/>
      <c r="Z762" s="33"/>
      <c r="AA762" s="33"/>
      <c r="AB762" s="33"/>
      <c r="AC762" s="33" t="s">
        <v>362</v>
      </c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</row>
    <row r="763" spans="1:181" ht="15.75" customHeight="1" x14ac:dyDescent="0.25">
      <c r="A763" s="25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 t="s">
        <v>1711</v>
      </c>
      <c r="V763" s="33"/>
      <c r="W763" s="33"/>
      <c r="X763" s="33"/>
      <c r="Y763" s="33"/>
      <c r="Z763" s="33"/>
      <c r="AA763" s="33"/>
      <c r="AB763" s="33"/>
      <c r="AC763" s="33" t="s">
        <v>421</v>
      </c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</row>
    <row r="764" spans="1:181" ht="15.75" customHeight="1" x14ac:dyDescent="0.25">
      <c r="A764" s="25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 t="s">
        <v>1712</v>
      </c>
      <c r="V764" s="33"/>
      <c r="W764" s="33"/>
      <c r="X764" s="33"/>
      <c r="Y764" s="33"/>
      <c r="Z764" s="33"/>
      <c r="AA764" s="33"/>
      <c r="AB764" s="33"/>
      <c r="AC764" s="33" t="s">
        <v>346</v>
      </c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</row>
    <row r="765" spans="1:181" ht="15.75" customHeight="1" x14ac:dyDescent="0.25">
      <c r="A765" s="25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 t="s">
        <v>1713</v>
      </c>
      <c r="V765" s="33"/>
      <c r="W765" s="33"/>
      <c r="X765" s="33"/>
      <c r="Y765" s="33"/>
      <c r="Z765" s="33"/>
      <c r="AA765" s="33"/>
      <c r="AB765" s="33"/>
      <c r="AC765" s="33" t="s">
        <v>346</v>
      </c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</row>
    <row r="766" spans="1:181" ht="15.75" customHeight="1" x14ac:dyDescent="0.25">
      <c r="A766" s="25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 t="s">
        <v>1714</v>
      </c>
      <c r="V766" s="33"/>
      <c r="W766" s="33"/>
      <c r="X766" s="33"/>
      <c r="Y766" s="33"/>
      <c r="Z766" s="33"/>
      <c r="AA766" s="33"/>
      <c r="AB766" s="33"/>
      <c r="AC766" s="33" t="s">
        <v>421</v>
      </c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</row>
    <row r="767" spans="1:181" ht="15.75" customHeight="1" x14ac:dyDescent="0.25">
      <c r="A767" s="25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 t="s">
        <v>1715</v>
      </c>
      <c r="V767" s="33"/>
      <c r="W767" s="33"/>
      <c r="X767" s="33"/>
      <c r="Y767" s="33"/>
      <c r="Z767" s="33"/>
      <c r="AA767" s="33"/>
      <c r="AB767" s="33"/>
      <c r="AC767" s="33" t="s">
        <v>362</v>
      </c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</row>
    <row r="768" spans="1:181" ht="15.75" customHeight="1" x14ac:dyDescent="0.25">
      <c r="A768" s="25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 t="s">
        <v>1716</v>
      </c>
      <c r="V768" s="33"/>
      <c r="W768" s="33"/>
      <c r="X768" s="33"/>
      <c r="Y768" s="33"/>
      <c r="Z768" s="33"/>
      <c r="AA768" s="33"/>
      <c r="AB768" s="33"/>
      <c r="AC768" s="33" t="s">
        <v>531</v>
      </c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</row>
    <row r="769" spans="1:181" ht="15.75" customHeight="1" x14ac:dyDescent="0.25">
      <c r="A769" s="25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 t="s">
        <v>1717</v>
      </c>
      <c r="V769" s="33"/>
      <c r="W769" s="33"/>
      <c r="X769" s="33"/>
      <c r="Y769" s="33"/>
      <c r="Z769" s="33"/>
      <c r="AA769" s="33"/>
      <c r="AB769" s="33"/>
      <c r="AC769" s="33" t="s">
        <v>362</v>
      </c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</row>
    <row r="770" spans="1:181" ht="15.75" customHeight="1" x14ac:dyDescent="0.25">
      <c r="A770" s="25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 t="s">
        <v>1718</v>
      </c>
      <c r="V770" s="33"/>
      <c r="W770" s="33"/>
      <c r="X770" s="33"/>
      <c r="Y770" s="33"/>
      <c r="Z770" s="33"/>
      <c r="AA770" s="33"/>
      <c r="AB770" s="33"/>
      <c r="AC770" s="33" t="s">
        <v>421</v>
      </c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</row>
    <row r="771" spans="1:181" ht="15.75" customHeight="1" x14ac:dyDescent="0.25">
      <c r="A771" s="25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 t="s">
        <v>1719</v>
      </c>
      <c r="V771" s="33"/>
      <c r="W771" s="33"/>
      <c r="X771" s="33"/>
      <c r="Y771" s="33"/>
      <c r="Z771" s="33"/>
      <c r="AA771" s="33"/>
      <c r="AB771" s="33"/>
      <c r="AC771" s="33" t="s">
        <v>421</v>
      </c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</row>
    <row r="772" spans="1:181" ht="15.75" customHeight="1" x14ac:dyDescent="0.25">
      <c r="A772" s="25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 t="s">
        <v>1720</v>
      </c>
      <c r="V772" s="33"/>
      <c r="W772" s="33"/>
      <c r="X772" s="33"/>
      <c r="Y772" s="33"/>
      <c r="Z772" s="33"/>
      <c r="AA772" s="33"/>
      <c r="AB772" s="33"/>
      <c r="AC772" s="33" t="s">
        <v>362</v>
      </c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</row>
    <row r="773" spans="1:181" ht="15.75" customHeight="1" x14ac:dyDescent="0.25">
      <c r="A773" s="25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 t="s">
        <v>1721</v>
      </c>
      <c r="V773" s="33"/>
      <c r="W773" s="33"/>
      <c r="X773" s="33"/>
      <c r="Y773" s="33"/>
      <c r="Z773" s="33"/>
      <c r="AA773" s="33"/>
      <c r="AB773" s="33"/>
      <c r="AC773" s="33" t="s">
        <v>375</v>
      </c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</row>
    <row r="774" spans="1:181" ht="15.75" customHeight="1" x14ac:dyDescent="0.25">
      <c r="A774" s="25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 t="s">
        <v>1722</v>
      </c>
      <c r="V774" s="33"/>
      <c r="W774" s="33"/>
      <c r="X774" s="33"/>
      <c r="Y774" s="33"/>
      <c r="Z774" s="33"/>
      <c r="AA774" s="33"/>
      <c r="AB774" s="33"/>
      <c r="AC774" s="33" t="s">
        <v>531</v>
      </c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</row>
    <row r="775" spans="1:181" ht="15.75" customHeight="1" x14ac:dyDescent="0.25">
      <c r="A775" s="25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 t="s">
        <v>1723</v>
      </c>
      <c r="V775" s="33"/>
      <c r="W775" s="33"/>
      <c r="X775" s="33"/>
      <c r="Y775" s="33"/>
      <c r="Z775" s="33"/>
      <c r="AA775" s="33"/>
      <c r="AB775" s="33"/>
      <c r="AC775" s="33" t="s">
        <v>531</v>
      </c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</row>
    <row r="776" spans="1:181" ht="15.75" customHeight="1" x14ac:dyDescent="0.25">
      <c r="A776" s="25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 t="s">
        <v>1724</v>
      </c>
      <c r="V776" s="33"/>
      <c r="W776" s="33"/>
      <c r="X776" s="33"/>
      <c r="Y776" s="33"/>
      <c r="Z776" s="33"/>
      <c r="AA776" s="33"/>
      <c r="AB776" s="33"/>
      <c r="AC776" s="33" t="s">
        <v>421</v>
      </c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</row>
    <row r="777" spans="1:181" ht="15.75" customHeight="1" x14ac:dyDescent="0.25">
      <c r="A777" s="25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 t="s">
        <v>1725</v>
      </c>
      <c r="V777" s="33"/>
      <c r="W777" s="33"/>
      <c r="X777" s="33"/>
      <c r="Y777" s="33"/>
      <c r="Z777" s="33"/>
      <c r="AA777" s="33"/>
      <c r="AB777" s="33"/>
      <c r="AC777" s="33" t="s">
        <v>362</v>
      </c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</row>
    <row r="778" spans="1:181" ht="15.75" customHeight="1" x14ac:dyDescent="0.25">
      <c r="A778" s="25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 t="s">
        <v>1726</v>
      </c>
      <c r="V778" s="33"/>
      <c r="W778" s="33"/>
      <c r="X778" s="33"/>
      <c r="Y778" s="33"/>
      <c r="Z778" s="33"/>
      <c r="AA778" s="33"/>
      <c r="AB778" s="33"/>
      <c r="AC778" s="33" t="s">
        <v>362</v>
      </c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</row>
    <row r="779" spans="1:181" ht="15.75" customHeight="1" x14ac:dyDescent="0.25">
      <c r="A779" s="25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 t="s">
        <v>1727</v>
      </c>
      <c r="V779" s="33"/>
      <c r="W779" s="33"/>
      <c r="X779" s="33"/>
      <c r="Y779" s="33"/>
      <c r="Z779" s="33"/>
      <c r="AA779" s="33"/>
      <c r="AB779" s="33"/>
      <c r="AC779" s="33" t="s">
        <v>408</v>
      </c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</row>
    <row r="780" spans="1:181" ht="15.75" customHeight="1" x14ac:dyDescent="0.25">
      <c r="A780" s="25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 t="s">
        <v>1728</v>
      </c>
      <c r="V780" s="33"/>
      <c r="W780" s="33"/>
      <c r="X780" s="33"/>
      <c r="Y780" s="33"/>
      <c r="Z780" s="33"/>
      <c r="AA780" s="33"/>
      <c r="AB780" s="33"/>
      <c r="AC780" s="33" t="s">
        <v>408</v>
      </c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</row>
    <row r="781" spans="1:181" ht="15.75" customHeight="1" x14ac:dyDescent="0.25">
      <c r="A781" s="25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 t="s">
        <v>1729</v>
      </c>
      <c r="V781" s="33"/>
      <c r="W781" s="33"/>
      <c r="X781" s="33"/>
      <c r="Y781" s="33"/>
      <c r="Z781" s="33"/>
      <c r="AA781" s="33"/>
      <c r="AB781" s="33"/>
      <c r="AC781" s="33" t="s">
        <v>354</v>
      </c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</row>
    <row r="782" spans="1:181" ht="15.75" customHeight="1" x14ac:dyDescent="0.25">
      <c r="A782" s="25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 t="s">
        <v>1730</v>
      </c>
      <c r="V782" s="33"/>
      <c r="W782" s="33"/>
      <c r="X782" s="33"/>
      <c r="Y782" s="33"/>
      <c r="Z782" s="33"/>
      <c r="AA782" s="33"/>
      <c r="AB782" s="33"/>
      <c r="AC782" s="33" t="s">
        <v>685</v>
      </c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</row>
    <row r="783" spans="1:181" ht="15.75" customHeight="1" x14ac:dyDescent="0.25">
      <c r="A783" s="25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 t="s">
        <v>1731</v>
      </c>
      <c r="V783" s="33"/>
      <c r="W783" s="33"/>
      <c r="X783" s="33"/>
      <c r="Y783" s="33"/>
      <c r="Z783" s="33"/>
      <c r="AA783" s="33"/>
      <c r="AB783" s="33"/>
      <c r="AC783" s="33" t="s">
        <v>375</v>
      </c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</row>
    <row r="784" spans="1:181" ht="15.75" customHeight="1" x14ac:dyDescent="0.25">
      <c r="A784" s="25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 t="s">
        <v>1732</v>
      </c>
      <c r="V784" s="33"/>
      <c r="W784" s="33"/>
      <c r="X784" s="33"/>
      <c r="Y784" s="33"/>
      <c r="Z784" s="33"/>
      <c r="AA784" s="33"/>
      <c r="AB784" s="33"/>
      <c r="AC784" s="33" t="s">
        <v>531</v>
      </c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</row>
    <row r="785" spans="1:181" ht="15.75" customHeight="1" x14ac:dyDescent="0.25">
      <c r="A785" s="25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 t="s">
        <v>1733</v>
      </c>
      <c r="V785" s="33"/>
      <c r="W785" s="33"/>
      <c r="X785" s="33"/>
      <c r="Y785" s="33"/>
      <c r="Z785" s="33"/>
      <c r="AA785" s="33"/>
      <c r="AB785" s="33"/>
      <c r="AC785" s="33" t="s">
        <v>362</v>
      </c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</row>
    <row r="786" spans="1:181" ht="15.75" customHeight="1" x14ac:dyDescent="0.25">
      <c r="A786" s="25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 t="s">
        <v>1734</v>
      </c>
      <c r="V786" s="33"/>
      <c r="W786" s="33"/>
      <c r="X786" s="33"/>
      <c r="Y786" s="33"/>
      <c r="Z786" s="33"/>
      <c r="AA786" s="33"/>
      <c r="AB786" s="33"/>
      <c r="AC786" s="33" t="s">
        <v>421</v>
      </c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</row>
    <row r="787" spans="1:181" ht="15.75" customHeight="1" x14ac:dyDescent="0.25">
      <c r="A787" s="25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 t="s">
        <v>1735</v>
      </c>
      <c r="V787" s="33"/>
      <c r="W787" s="33"/>
      <c r="X787" s="33"/>
      <c r="Y787" s="33"/>
      <c r="Z787" s="33"/>
      <c r="AA787" s="33"/>
      <c r="AB787" s="33"/>
      <c r="AC787" s="33" t="s">
        <v>531</v>
      </c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</row>
    <row r="788" spans="1:181" ht="15.75" customHeight="1" x14ac:dyDescent="0.25">
      <c r="A788" s="25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 t="s">
        <v>1736</v>
      </c>
      <c r="V788" s="33"/>
      <c r="W788" s="33"/>
      <c r="X788" s="33"/>
      <c r="Y788" s="33"/>
      <c r="Z788" s="33"/>
      <c r="AA788" s="33"/>
      <c r="AB788" s="33"/>
      <c r="AC788" s="33" t="s">
        <v>375</v>
      </c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</row>
    <row r="789" spans="1:181" ht="15.75" customHeight="1" x14ac:dyDescent="0.25">
      <c r="A789" s="25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 t="s">
        <v>1737</v>
      </c>
      <c r="V789" s="33"/>
      <c r="W789" s="33"/>
      <c r="X789" s="33"/>
      <c r="Y789" s="33"/>
      <c r="Z789" s="33"/>
      <c r="AA789" s="33"/>
      <c r="AB789" s="33"/>
      <c r="AC789" s="33" t="s">
        <v>375</v>
      </c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</row>
    <row r="790" spans="1:181" ht="15.75" customHeight="1" x14ac:dyDescent="0.25">
      <c r="A790" s="25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 t="s">
        <v>1738</v>
      </c>
      <c r="V790" s="33"/>
      <c r="W790" s="33"/>
      <c r="X790" s="33"/>
      <c r="Y790" s="33"/>
      <c r="Z790" s="33"/>
      <c r="AA790" s="33"/>
      <c r="AB790" s="33"/>
      <c r="AC790" s="33" t="s">
        <v>375</v>
      </c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</row>
    <row r="791" spans="1:181" ht="15.75" customHeight="1" x14ac:dyDescent="0.25">
      <c r="A791" s="25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 t="s">
        <v>1739</v>
      </c>
      <c r="V791" s="33"/>
      <c r="W791" s="33"/>
      <c r="X791" s="33"/>
      <c r="Y791" s="33"/>
      <c r="Z791" s="33"/>
      <c r="AA791" s="33"/>
      <c r="AB791" s="33"/>
      <c r="AC791" s="33" t="s">
        <v>685</v>
      </c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</row>
    <row r="792" spans="1:181" ht="15.75" customHeight="1" x14ac:dyDescent="0.25">
      <c r="A792" s="25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 t="s">
        <v>1740</v>
      </c>
      <c r="V792" s="33"/>
      <c r="W792" s="33"/>
      <c r="X792" s="33"/>
      <c r="Y792" s="33"/>
      <c r="Z792" s="33"/>
      <c r="AA792" s="33"/>
      <c r="AB792" s="33"/>
      <c r="AC792" s="33" t="s">
        <v>354</v>
      </c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</row>
    <row r="793" spans="1:181" ht="15.75" customHeight="1" x14ac:dyDescent="0.25">
      <c r="A793" s="25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 t="s">
        <v>1741</v>
      </c>
      <c r="V793" s="33"/>
      <c r="W793" s="33"/>
      <c r="X793" s="33"/>
      <c r="Y793" s="33"/>
      <c r="Z793" s="33"/>
      <c r="AA793" s="33"/>
      <c r="AB793" s="33"/>
      <c r="AC793" s="33" t="s">
        <v>346</v>
      </c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</row>
    <row r="794" spans="1:181" ht="15.75" customHeight="1" x14ac:dyDescent="0.25">
      <c r="A794" s="25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 t="s">
        <v>1742</v>
      </c>
      <c r="V794" s="33"/>
      <c r="W794" s="33"/>
      <c r="X794" s="33"/>
      <c r="Y794" s="33"/>
      <c r="Z794" s="33"/>
      <c r="AA794" s="33"/>
      <c r="AB794" s="33"/>
      <c r="AC794" s="33" t="s">
        <v>362</v>
      </c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</row>
    <row r="795" spans="1:181" ht="15.75" customHeight="1" x14ac:dyDescent="0.25">
      <c r="A795" s="25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 t="s">
        <v>1743</v>
      </c>
      <c r="V795" s="33"/>
      <c r="W795" s="33"/>
      <c r="X795" s="33"/>
      <c r="Y795" s="33"/>
      <c r="Z795" s="33"/>
      <c r="AA795" s="33"/>
      <c r="AB795" s="33"/>
      <c r="AC795" s="33" t="s">
        <v>362</v>
      </c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</row>
    <row r="796" spans="1:181" ht="15.75" customHeight="1" x14ac:dyDescent="0.25">
      <c r="A796" s="25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 t="s">
        <v>1744</v>
      </c>
      <c r="V796" s="33"/>
      <c r="W796" s="33"/>
      <c r="X796" s="33"/>
      <c r="Y796" s="33"/>
      <c r="Z796" s="33"/>
      <c r="AA796" s="33"/>
      <c r="AB796" s="33"/>
      <c r="AC796" s="33" t="s">
        <v>375</v>
      </c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</row>
    <row r="797" spans="1:181" ht="15.75" customHeight="1" x14ac:dyDescent="0.25">
      <c r="A797" s="25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 t="s">
        <v>1745</v>
      </c>
      <c r="V797" s="33"/>
      <c r="W797" s="33"/>
      <c r="X797" s="33"/>
      <c r="Y797" s="33"/>
      <c r="Z797" s="33"/>
      <c r="AA797" s="33"/>
      <c r="AB797" s="33"/>
      <c r="AC797" s="33" t="s">
        <v>375</v>
      </c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</row>
    <row r="798" spans="1:181" ht="15.75" customHeight="1" x14ac:dyDescent="0.25">
      <c r="A798" s="25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 t="s">
        <v>1746</v>
      </c>
      <c r="V798" s="33"/>
      <c r="W798" s="33"/>
      <c r="X798" s="33"/>
      <c r="Y798" s="33"/>
      <c r="Z798" s="33"/>
      <c r="AA798" s="33"/>
      <c r="AB798" s="33"/>
      <c r="AC798" s="33" t="s">
        <v>598</v>
      </c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</row>
    <row r="799" spans="1:181" ht="15.75" customHeight="1" x14ac:dyDescent="0.25">
      <c r="A799" s="25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 t="s">
        <v>1747</v>
      </c>
      <c r="V799" s="33"/>
      <c r="W799" s="33"/>
      <c r="X799" s="33"/>
      <c r="Y799" s="33"/>
      <c r="Z799" s="33"/>
      <c r="AA799" s="33"/>
      <c r="AB799" s="33"/>
      <c r="AC799" s="33" t="s">
        <v>354</v>
      </c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</row>
    <row r="800" spans="1:181" ht="15.75" customHeight="1" x14ac:dyDescent="0.25">
      <c r="A800" s="25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 t="s">
        <v>1748</v>
      </c>
      <c r="V800" s="33"/>
      <c r="W800" s="33"/>
      <c r="X800" s="33"/>
      <c r="Y800" s="33"/>
      <c r="Z800" s="33"/>
      <c r="AA800" s="33"/>
      <c r="AB800" s="33"/>
      <c r="AC800" s="33" t="s">
        <v>375</v>
      </c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</row>
    <row r="801" spans="1:181" ht="15.75" customHeight="1" x14ac:dyDescent="0.25">
      <c r="A801" s="25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 t="s">
        <v>1749</v>
      </c>
      <c r="V801" s="33"/>
      <c r="W801" s="33"/>
      <c r="X801" s="33"/>
      <c r="Y801" s="33"/>
      <c r="Z801" s="33"/>
      <c r="AA801" s="33"/>
      <c r="AB801" s="33"/>
      <c r="AC801" s="33" t="s">
        <v>408</v>
      </c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</row>
    <row r="802" spans="1:181" ht="15.75" customHeight="1" x14ac:dyDescent="0.25">
      <c r="A802" s="25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 t="s">
        <v>1750</v>
      </c>
      <c r="V802" s="33"/>
      <c r="W802" s="33"/>
      <c r="X802" s="33"/>
      <c r="Y802" s="33"/>
      <c r="Z802" s="33"/>
      <c r="AA802" s="33"/>
      <c r="AB802" s="33"/>
      <c r="AC802" s="33" t="s">
        <v>421</v>
      </c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</row>
    <row r="803" spans="1:181" ht="15.75" customHeight="1" x14ac:dyDescent="0.25">
      <c r="A803" s="25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 t="s">
        <v>1751</v>
      </c>
      <c r="V803" s="33"/>
      <c r="W803" s="33"/>
      <c r="X803" s="33"/>
      <c r="Y803" s="33"/>
      <c r="Z803" s="33"/>
      <c r="AA803" s="33"/>
      <c r="AB803" s="33"/>
      <c r="AC803" s="33" t="s">
        <v>346</v>
      </c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</row>
    <row r="804" spans="1:181" ht="15.75" customHeight="1" x14ac:dyDescent="0.25">
      <c r="A804" s="25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 t="s">
        <v>1752</v>
      </c>
      <c r="V804" s="33"/>
      <c r="W804" s="33"/>
      <c r="X804" s="33"/>
      <c r="Y804" s="33"/>
      <c r="Z804" s="33"/>
      <c r="AA804" s="33"/>
      <c r="AB804" s="33"/>
      <c r="AC804" s="33" t="s">
        <v>421</v>
      </c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</row>
    <row r="805" spans="1:181" ht="15.75" customHeight="1" x14ac:dyDescent="0.25">
      <c r="A805" s="25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 t="s">
        <v>1753</v>
      </c>
      <c r="V805" s="33"/>
      <c r="W805" s="33"/>
      <c r="X805" s="33"/>
      <c r="Y805" s="33"/>
      <c r="Z805" s="33"/>
      <c r="AA805" s="33"/>
      <c r="AB805" s="33"/>
      <c r="AC805" s="33" t="s">
        <v>685</v>
      </c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</row>
    <row r="806" spans="1:181" ht="15.75" customHeight="1" x14ac:dyDescent="0.25">
      <c r="A806" s="25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 t="s">
        <v>1754</v>
      </c>
      <c r="V806" s="33"/>
      <c r="W806" s="33"/>
      <c r="X806" s="33"/>
      <c r="Y806" s="33"/>
      <c r="Z806" s="33"/>
      <c r="AA806" s="33"/>
      <c r="AB806" s="33"/>
      <c r="AC806" s="33" t="s">
        <v>421</v>
      </c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</row>
    <row r="807" spans="1:181" ht="15.75" customHeight="1" x14ac:dyDescent="0.25">
      <c r="A807" s="25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 t="s">
        <v>1755</v>
      </c>
      <c r="V807" s="33"/>
      <c r="W807" s="33"/>
      <c r="X807" s="33"/>
      <c r="Y807" s="33"/>
      <c r="Z807" s="33"/>
      <c r="AA807" s="33"/>
      <c r="AB807" s="33"/>
      <c r="AC807" s="33" t="s">
        <v>685</v>
      </c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</row>
    <row r="808" spans="1:181" ht="15.75" customHeight="1" x14ac:dyDescent="0.25">
      <c r="A808" s="25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 t="s">
        <v>1756</v>
      </c>
      <c r="V808" s="33"/>
      <c r="W808" s="33"/>
      <c r="X808" s="33"/>
      <c r="Y808" s="33"/>
      <c r="Z808" s="33"/>
      <c r="AA808" s="33"/>
      <c r="AB808" s="33"/>
      <c r="AC808" s="33" t="s">
        <v>685</v>
      </c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</row>
    <row r="809" spans="1:181" ht="15.75" customHeight="1" x14ac:dyDescent="0.25">
      <c r="A809" s="25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 t="s">
        <v>1757</v>
      </c>
      <c r="V809" s="33"/>
      <c r="W809" s="33"/>
      <c r="X809" s="33"/>
      <c r="Y809" s="33"/>
      <c r="Z809" s="33"/>
      <c r="AA809" s="33"/>
      <c r="AB809" s="33"/>
      <c r="AC809" s="33" t="s">
        <v>421</v>
      </c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</row>
    <row r="810" spans="1:181" ht="15.75" customHeight="1" x14ac:dyDescent="0.25">
      <c r="A810" s="25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 t="s">
        <v>1758</v>
      </c>
      <c r="V810" s="33"/>
      <c r="W810" s="33"/>
      <c r="X810" s="33"/>
      <c r="Y810" s="33"/>
      <c r="Z810" s="33"/>
      <c r="AA810" s="33"/>
      <c r="AB810" s="33"/>
      <c r="AC810" s="33" t="s">
        <v>362</v>
      </c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</row>
    <row r="811" spans="1:181" ht="15.75" customHeight="1" x14ac:dyDescent="0.25">
      <c r="A811" s="25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 t="s">
        <v>1759</v>
      </c>
      <c r="V811" s="33"/>
      <c r="W811" s="33"/>
      <c r="X811" s="33"/>
      <c r="Y811" s="33"/>
      <c r="Z811" s="33"/>
      <c r="AA811" s="33"/>
      <c r="AB811" s="33"/>
      <c r="AC811" s="33" t="s">
        <v>375</v>
      </c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</row>
    <row r="812" spans="1:181" ht="15.75" customHeight="1" x14ac:dyDescent="0.25">
      <c r="A812" s="25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 t="s">
        <v>1760</v>
      </c>
      <c r="V812" s="33"/>
      <c r="W812" s="33"/>
      <c r="X812" s="33"/>
      <c r="Y812" s="33"/>
      <c r="Z812" s="33"/>
      <c r="AA812" s="33"/>
      <c r="AB812" s="33"/>
      <c r="AC812" s="33" t="s">
        <v>375</v>
      </c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</row>
    <row r="813" spans="1:181" ht="15.75" customHeight="1" x14ac:dyDescent="0.25">
      <c r="A813" s="25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 t="s">
        <v>1761</v>
      </c>
      <c r="V813" s="33"/>
      <c r="W813" s="33"/>
      <c r="X813" s="33"/>
      <c r="Y813" s="33"/>
      <c r="Z813" s="33"/>
      <c r="AA813" s="33"/>
      <c r="AB813" s="33"/>
      <c r="AC813" s="33" t="s">
        <v>685</v>
      </c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</row>
    <row r="814" spans="1:181" ht="15.75" customHeight="1" x14ac:dyDescent="0.25">
      <c r="A814" s="25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 t="s">
        <v>1762</v>
      </c>
      <c r="V814" s="33"/>
      <c r="W814" s="33"/>
      <c r="X814" s="33"/>
      <c r="Y814" s="33"/>
      <c r="Z814" s="33"/>
      <c r="AA814" s="33"/>
      <c r="AB814" s="33"/>
      <c r="AC814" s="33" t="s">
        <v>685</v>
      </c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</row>
    <row r="815" spans="1:181" ht="15.75" customHeight="1" x14ac:dyDescent="0.25">
      <c r="A815" s="25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 t="s">
        <v>1763</v>
      </c>
      <c r="V815" s="33"/>
      <c r="W815" s="33"/>
      <c r="X815" s="33"/>
      <c r="Y815" s="33"/>
      <c r="Z815" s="33"/>
      <c r="AA815" s="33"/>
      <c r="AB815" s="33"/>
      <c r="AC815" s="33" t="s">
        <v>375</v>
      </c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</row>
    <row r="816" spans="1:181" ht="15.75" customHeight="1" x14ac:dyDescent="0.25">
      <c r="A816" s="25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 t="s">
        <v>1764</v>
      </c>
      <c r="V816" s="33"/>
      <c r="W816" s="33"/>
      <c r="X816" s="33"/>
      <c r="Y816" s="33"/>
      <c r="Z816" s="33"/>
      <c r="AA816" s="33"/>
      <c r="AB816" s="33"/>
      <c r="AC816" s="33" t="s">
        <v>362</v>
      </c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</row>
    <row r="817" spans="1:181" ht="15.75" customHeight="1" x14ac:dyDescent="0.25">
      <c r="A817" s="25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 t="s">
        <v>1765</v>
      </c>
      <c r="V817" s="33"/>
      <c r="W817" s="33"/>
      <c r="X817" s="33"/>
      <c r="Y817" s="33"/>
      <c r="Z817" s="33"/>
      <c r="AA817" s="33"/>
      <c r="AB817" s="33"/>
      <c r="AC817" s="33" t="s">
        <v>531</v>
      </c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</row>
    <row r="818" spans="1:181" ht="15.75" customHeight="1" x14ac:dyDescent="0.25">
      <c r="A818" s="25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 t="s">
        <v>1766</v>
      </c>
      <c r="V818" s="33"/>
      <c r="W818" s="33"/>
      <c r="X818" s="33"/>
      <c r="Y818" s="33"/>
      <c r="Z818" s="33"/>
      <c r="AA818" s="33"/>
      <c r="AB818" s="33"/>
      <c r="AC818" s="33" t="s">
        <v>421</v>
      </c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</row>
    <row r="819" spans="1:181" ht="15.75" customHeight="1" x14ac:dyDescent="0.25">
      <c r="A819" s="25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 t="s">
        <v>1767</v>
      </c>
      <c r="V819" s="33"/>
      <c r="W819" s="33"/>
      <c r="X819" s="33"/>
      <c r="Y819" s="33"/>
      <c r="Z819" s="33"/>
      <c r="AA819" s="33"/>
      <c r="AB819" s="33"/>
      <c r="AC819" s="33" t="s">
        <v>531</v>
      </c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</row>
    <row r="820" spans="1:181" ht="15.75" customHeight="1" x14ac:dyDescent="0.25">
      <c r="A820" s="25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 t="s">
        <v>1768</v>
      </c>
      <c r="V820" s="33"/>
      <c r="W820" s="33"/>
      <c r="X820" s="33"/>
      <c r="Y820" s="33"/>
      <c r="Z820" s="33"/>
      <c r="AA820" s="33"/>
      <c r="AB820" s="33"/>
      <c r="AC820" s="33" t="s">
        <v>375</v>
      </c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</row>
    <row r="821" spans="1:181" ht="15.75" customHeight="1" x14ac:dyDescent="0.25">
      <c r="A821" s="25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 t="s">
        <v>1769</v>
      </c>
      <c r="V821" s="33"/>
      <c r="W821" s="33"/>
      <c r="X821" s="33"/>
      <c r="Y821" s="33"/>
      <c r="Z821" s="33"/>
      <c r="AA821" s="33"/>
      <c r="AB821" s="33"/>
      <c r="AC821" s="33" t="s">
        <v>354</v>
      </c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</row>
    <row r="822" spans="1:181" ht="15.75" customHeight="1" x14ac:dyDescent="0.25">
      <c r="A822" s="25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 t="s">
        <v>1770</v>
      </c>
      <c r="V822" s="33"/>
      <c r="W822" s="33"/>
      <c r="X822" s="33"/>
      <c r="Y822" s="33"/>
      <c r="Z822" s="33"/>
      <c r="AA822" s="33"/>
      <c r="AB822" s="33"/>
      <c r="AC822" s="33" t="s">
        <v>421</v>
      </c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</row>
    <row r="823" spans="1:181" ht="15.75" customHeight="1" x14ac:dyDescent="0.25">
      <c r="A823" s="25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 t="s">
        <v>1771</v>
      </c>
      <c r="V823" s="33"/>
      <c r="W823" s="33"/>
      <c r="X823" s="33"/>
      <c r="Y823" s="33"/>
      <c r="Z823" s="33"/>
      <c r="AA823" s="33"/>
      <c r="AB823" s="33"/>
      <c r="AC823" s="33" t="s">
        <v>375</v>
      </c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</row>
    <row r="824" spans="1:181" ht="15.75" customHeight="1" x14ac:dyDescent="0.25">
      <c r="A824" s="25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 t="s">
        <v>1772</v>
      </c>
      <c r="V824" s="33"/>
      <c r="W824" s="33"/>
      <c r="X824" s="33"/>
      <c r="Y824" s="33"/>
      <c r="Z824" s="33"/>
      <c r="AA824" s="33"/>
      <c r="AB824" s="33"/>
      <c r="AC824" s="33" t="s">
        <v>375</v>
      </c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</row>
    <row r="825" spans="1:181" ht="15.75" customHeight="1" x14ac:dyDescent="0.25">
      <c r="A825" s="25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 t="s">
        <v>1773</v>
      </c>
      <c r="V825" s="33"/>
      <c r="W825" s="33"/>
      <c r="X825" s="33"/>
      <c r="Y825" s="33"/>
      <c r="Z825" s="33"/>
      <c r="AA825" s="33"/>
      <c r="AB825" s="33"/>
      <c r="AC825" s="33" t="s">
        <v>375</v>
      </c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</row>
    <row r="826" spans="1:181" ht="15.75" customHeight="1" x14ac:dyDescent="0.25">
      <c r="A826" s="25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 t="s">
        <v>1774</v>
      </c>
      <c r="V826" s="33"/>
      <c r="W826" s="33"/>
      <c r="X826" s="33"/>
      <c r="Y826" s="33"/>
      <c r="Z826" s="33"/>
      <c r="AA826" s="33"/>
      <c r="AB826" s="33"/>
      <c r="AC826" s="33" t="s">
        <v>362</v>
      </c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</row>
    <row r="827" spans="1:181" ht="15.75" customHeight="1" x14ac:dyDescent="0.25">
      <c r="A827" s="25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 t="s">
        <v>1775</v>
      </c>
      <c r="V827" s="33"/>
      <c r="W827" s="33"/>
      <c r="X827" s="33"/>
      <c r="Y827" s="33"/>
      <c r="Z827" s="33"/>
      <c r="AA827" s="33"/>
      <c r="AB827" s="33"/>
      <c r="AC827" s="33" t="s">
        <v>421</v>
      </c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</row>
    <row r="828" spans="1:181" ht="15.75" customHeight="1" x14ac:dyDescent="0.25">
      <c r="A828" s="25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 t="s">
        <v>1776</v>
      </c>
      <c r="V828" s="33"/>
      <c r="W828" s="33"/>
      <c r="X828" s="33"/>
      <c r="Y828" s="33"/>
      <c r="Z828" s="33"/>
      <c r="AA828" s="33"/>
      <c r="AB828" s="33"/>
      <c r="AC828" s="33" t="s">
        <v>362</v>
      </c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</row>
    <row r="829" spans="1:181" ht="15.75" customHeight="1" x14ac:dyDescent="0.25">
      <c r="A829" s="25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 t="s">
        <v>1777</v>
      </c>
      <c r="V829" s="33"/>
      <c r="W829" s="33"/>
      <c r="X829" s="33"/>
      <c r="Y829" s="33"/>
      <c r="Z829" s="33"/>
      <c r="AA829" s="33"/>
      <c r="AB829" s="33"/>
      <c r="AC829" s="33" t="s">
        <v>421</v>
      </c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</row>
    <row r="830" spans="1:181" ht="15.75" customHeight="1" x14ac:dyDescent="0.25">
      <c r="A830" s="25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 t="s">
        <v>1778</v>
      </c>
      <c r="V830" s="33"/>
      <c r="W830" s="33"/>
      <c r="X830" s="33"/>
      <c r="Y830" s="33"/>
      <c r="Z830" s="33"/>
      <c r="AA830" s="33"/>
      <c r="AB830" s="33"/>
      <c r="AC830" s="33" t="s">
        <v>375</v>
      </c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</row>
    <row r="831" spans="1:181" ht="15.75" customHeight="1" x14ac:dyDescent="0.25">
      <c r="A831" s="25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 t="s">
        <v>1779</v>
      </c>
      <c r="V831" s="33"/>
      <c r="W831" s="33"/>
      <c r="X831" s="33"/>
      <c r="Y831" s="33"/>
      <c r="Z831" s="33"/>
      <c r="AA831" s="33"/>
      <c r="AB831" s="33"/>
      <c r="AC831" s="33" t="s">
        <v>362</v>
      </c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</row>
    <row r="832" spans="1:181" ht="15.75" customHeight="1" x14ac:dyDescent="0.25">
      <c r="A832" s="25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 t="s">
        <v>1780</v>
      </c>
      <c r="V832" s="33"/>
      <c r="W832" s="33"/>
      <c r="X832" s="33"/>
      <c r="Y832" s="33"/>
      <c r="Z832" s="33"/>
      <c r="AA832" s="33"/>
      <c r="AB832" s="33"/>
      <c r="AC832" s="33" t="s">
        <v>685</v>
      </c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</row>
    <row r="833" spans="1:181" ht="15.75" customHeight="1" x14ac:dyDescent="0.25">
      <c r="A833" s="25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 t="s">
        <v>1781</v>
      </c>
      <c r="V833" s="33"/>
      <c r="W833" s="33"/>
      <c r="X833" s="33"/>
      <c r="Y833" s="33"/>
      <c r="Z833" s="33"/>
      <c r="AA833" s="33"/>
      <c r="AB833" s="33"/>
      <c r="AC833" s="33" t="s">
        <v>354</v>
      </c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</row>
    <row r="834" spans="1:181" ht="15.75" customHeight="1" x14ac:dyDescent="0.25">
      <c r="A834" s="25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 t="s">
        <v>1782</v>
      </c>
      <c r="V834" s="33"/>
      <c r="W834" s="33"/>
      <c r="X834" s="33"/>
      <c r="Y834" s="33"/>
      <c r="Z834" s="33"/>
      <c r="AA834" s="33"/>
      <c r="AB834" s="33"/>
      <c r="AC834" s="33" t="s">
        <v>421</v>
      </c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</row>
    <row r="835" spans="1:181" ht="15.75" customHeight="1" x14ac:dyDescent="0.25">
      <c r="A835" s="25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 t="s">
        <v>1783</v>
      </c>
      <c r="V835" s="33"/>
      <c r="W835" s="33"/>
      <c r="X835" s="33"/>
      <c r="Y835" s="33"/>
      <c r="Z835" s="33"/>
      <c r="AA835" s="33"/>
      <c r="AB835" s="33"/>
      <c r="AC835" s="33" t="s">
        <v>362</v>
      </c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</row>
    <row r="836" spans="1:181" ht="15.75" customHeight="1" x14ac:dyDescent="0.25">
      <c r="A836" s="25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 t="s">
        <v>1784</v>
      </c>
      <c r="V836" s="33"/>
      <c r="W836" s="33"/>
      <c r="X836" s="33"/>
      <c r="Y836" s="33"/>
      <c r="Z836" s="33"/>
      <c r="AA836" s="33"/>
      <c r="AB836" s="33"/>
      <c r="AC836" s="33" t="s">
        <v>375</v>
      </c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</row>
    <row r="837" spans="1:181" ht="15.75" customHeight="1" x14ac:dyDescent="0.25">
      <c r="A837" s="25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 t="s">
        <v>1785</v>
      </c>
      <c r="V837" s="33"/>
      <c r="W837" s="33"/>
      <c r="X837" s="33"/>
      <c r="Y837" s="33"/>
      <c r="Z837" s="33"/>
      <c r="AA837" s="33"/>
      <c r="AB837" s="33"/>
      <c r="AC837" s="33" t="s">
        <v>375</v>
      </c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</row>
    <row r="838" spans="1:181" ht="15.75" customHeight="1" x14ac:dyDescent="0.25">
      <c r="A838" s="25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 t="s">
        <v>1786</v>
      </c>
      <c r="V838" s="33"/>
      <c r="W838" s="33"/>
      <c r="X838" s="33"/>
      <c r="Y838" s="33"/>
      <c r="Z838" s="33"/>
      <c r="AA838" s="33"/>
      <c r="AB838" s="33"/>
      <c r="AC838" s="33" t="s">
        <v>354</v>
      </c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</row>
    <row r="839" spans="1:181" ht="15.75" customHeight="1" x14ac:dyDescent="0.25">
      <c r="A839" s="25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 t="s">
        <v>1787</v>
      </c>
      <c r="V839" s="33"/>
      <c r="W839" s="33"/>
      <c r="X839" s="33"/>
      <c r="Y839" s="33"/>
      <c r="Z839" s="33"/>
      <c r="AA839" s="33"/>
      <c r="AB839" s="33"/>
      <c r="AC839" s="33" t="s">
        <v>421</v>
      </c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</row>
    <row r="840" spans="1:181" ht="15.75" customHeight="1" x14ac:dyDescent="0.25">
      <c r="A840" s="25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 t="s">
        <v>1788</v>
      </c>
      <c r="V840" s="33"/>
      <c r="W840" s="33"/>
      <c r="X840" s="33"/>
      <c r="Y840" s="33"/>
      <c r="Z840" s="33"/>
      <c r="AA840" s="33"/>
      <c r="AB840" s="33"/>
      <c r="AC840" s="33" t="s">
        <v>375</v>
      </c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</row>
    <row r="841" spans="1:181" ht="15.75" customHeight="1" x14ac:dyDescent="0.25">
      <c r="A841" s="25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 t="s">
        <v>1789</v>
      </c>
      <c r="V841" s="33"/>
      <c r="W841" s="33"/>
      <c r="X841" s="33"/>
      <c r="Y841" s="33"/>
      <c r="Z841" s="33"/>
      <c r="AA841" s="33"/>
      <c r="AB841" s="33"/>
      <c r="AC841" s="33" t="s">
        <v>421</v>
      </c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</row>
    <row r="842" spans="1:181" ht="15.75" customHeight="1" x14ac:dyDescent="0.25">
      <c r="A842" s="25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 t="s">
        <v>1790</v>
      </c>
      <c r="V842" s="33"/>
      <c r="W842" s="33"/>
      <c r="X842" s="33"/>
      <c r="Y842" s="33"/>
      <c r="Z842" s="33"/>
      <c r="AA842" s="33"/>
      <c r="AB842" s="33"/>
      <c r="AC842" s="33" t="s">
        <v>421</v>
      </c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</row>
    <row r="843" spans="1:181" ht="15.75" customHeight="1" x14ac:dyDescent="0.25">
      <c r="A843" s="25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 t="s">
        <v>1791</v>
      </c>
      <c r="V843" s="33"/>
      <c r="W843" s="33"/>
      <c r="X843" s="33"/>
      <c r="Y843" s="33"/>
      <c r="Z843" s="33"/>
      <c r="AA843" s="33"/>
      <c r="AB843" s="33"/>
      <c r="AC843" s="33" t="s">
        <v>421</v>
      </c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</row>
    <row r="844" spans="1:181" ht="15.75" customHeight="1" x14ac:dyDescent="0.25">
      <c r="A844" s="25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 t="s">
        <v>1792</v>
      </c>
      <c r="V844" s="33"/>
      <c r="W844" s="33"/>
      <c r="X844" s="33"/>
      <c r="Y844" s="33"/>
      <c r="Z844" s="33"/>
      <c r="AA844" s="33"/>
      <c r="AB844" s="33"/>
      <c r="AC844" s="33" t="s">
        <v>421</v>
      </c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</row>
    <row r="845" spans="1:181" ht="15.75" customHeight="1" x14ac:dyDescent="0.25">
      <c r="A845" s="25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 t="s">
        <v>1793</v>
      </c>
      <c r="V845" s="33"/>
      <c r="W845" s="33"/>
      <c r="X845" s="33"/>
      <c r="Y845" s="33"/>
      <c r="Z845" s="33"/>
      <c r="AA845" s="33"/>
      <c r="AB845" s="33"/>
      <c r="AC845" s="33" t="s">
        <v>421</v>
      </c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</row>
    <row r="846" spans="1:181" ht="15.75" customHeight="1" x14ac:dyDescent="0.25">
      <c r="A846" s="25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 t="s">
        <v>1794</v>
      </c>
      <c r="V846" s="33"/>
      <c r="W846" s="33"/>
      <c r="X846" s="33"/>
      <c r="Y846" s="33"/>
      <c r="Z846" s="33"/>
      <c r="AA846" s="33"/>
      <c r="AB846" s="33"/>
      <c r="AC846" s="33" t="s">
        <v>421</v>
      </c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</row>
    <row r="847" spans="1:181" ht="15.75" customHeight="1" x14ac:dyDescent="0.25">
      <c r="A847" s="25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 t="s">
        <v>1795</v>
      </c>
      <c r="V847" s="33"/>
      <c r="W847" s="33"/>
      <c r="X847" s="33"/>
      <c r="Y847" s="33"/>
      <c r="Z847" s="33"/>
      <c r="AA847" s="33"/>
      <c r="AB847" s="33"/>
      <c r="AC847" s="33" t="s">
        <v>375</v>
      </c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</row>
    <row r="848" spans="1:181" ht="15.75" customHeight="1" x14ac:dyDescent="0.25">
      <c r="A848" s="25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 t="s">
        <v>1796</v>
      </c>
      <c r="V848" s="33"/>
      <c r="W848" s="33"/>
      <c r="X848" s="33"/>
      <c r="Y848" s="33"/>
      <c r="Z848" s="33"/>
      <c r="AA848" s="33"/>
      <c r="AB848" s="33"/>
      <c r="AC848" s="33" t="s">
        <v>531</v>
      </c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</row>
    <row r="849" spans="1:181" ht="15.75" customHeight="1" x14ac:dyDescent="0.25">
      <c r="A849" s="25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 t="s">
        <v>1797</v>
      </c>
      <c r="V849" s="33"/>
      <c r="W849" s="33"/>
      <c r="X849" s="33"/>
      <c r="Y849" s="33"/>
      <c r="Z849" s="33"/>
      <c r="AA849" s="33"/>
      <c r="AB849" s="33"/>
      <c r="AC849" s="33" t="s">
        <v>362</v>
      </c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</row>
    <row r="850" spans="1:181" ht="15.75" customHeight="1" x14ac:dyDescent="0.25">
      <c r="A850" s="25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 t="s">
        <v>1798</v>
      </c>
      <c r="V850" s="33"/>
      <c r="W850" s="33"/>
      <c r="X850" s="33"/>
      <c r="Y850" s="33"/>
      <c r="Z850" s="33"/>
      <c r="AA850" s="33"/>
      <c r="AB850" s="33"/>
      <c r="AC850" s="33" t="s">
        <v>421</v>
      </c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</row>
    <row r="851" spans="1:181" ht="15.75" customHeight="1" x14ac:dyDescent="0.25">
      <c r="A851" s="25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 t="s">
        <v>1799</v>
      </c>
      <c r="V851" s="33"/>
      <c r="W851" s="33"/>
      <c r="X851" s="33"/>
      <c r="Y851" s="33"/>
      <c r="Z851" s="33"/>
      <c r="AA851" s="33"/>
      <c r="AB851" s="33"/>
      <c r="AC851" s="33" t="s">
        <v>362</v>
      </c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</row>
    <row r="852" spans="1:181" ht="15.75" customHeight="1" x14ac:dyDescent="0.25">
      <c r="A852" s="25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 t="s">
        <v>1800</v>
      </c>
      <c r="V852" s="33"/>
      <c r="W852" s="33"/>
      <c r="X852" s="33"/>
      <c r="Y852" s="33"/>
      <c r="Z852" s="33"/>
      <c r="AA852" s="33"/>
      <c r="AB852" s="33"/>
      <c r="AC852" s="33" t="s">
        <v>362</v>
      </c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</row>
    <row r="853" spans="1:181" ht="15.75" customHeight="1" x14ac:dyDescent="0.25">
      <c r="A853" s="25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 t="s">
        <v>1801</v>
      </c>
      <c r="V853" s="33"/>
      <c r="W853" s="33"/>
      <c r="X853" s="33"/>
      <c r="Y853" s="33"/>
      <c r="Z853" s="33"/>
      <c r="AA853" s="33"/>
      <c r="AB853" s="33"/>
      <c r="AC853" s="33" t="s">
        <v>421</v>
      </c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</row>
    <row r="854" spans="1:181" ht="15.75" customHeight="1" x14ac:dyDescent="0.25">
      <c r="A854" s="25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 t="s">
        <v>1802</v>
      </c>
      <c r="V854" s="33"/>
      <c r="W854" s="33"/>
      <c r="X854" s="33"/>
      <c r="Y854" s="33"/>
      <c r="Z854" s="33"/>
      <c r="AA854" s="33"/>
      <c r="AB854" s="33"/>
      <c r="AC854" s="33" t="s">
        <v>408</v>
      </c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</row>
    <row r="855" spans="1:181" ht="15.75" customHeight="1" x14ac:dyDescent="0.25">
      <c r="A855" s="25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 t="s">
        <v>1803</v>
      </c>
      <c r="V855" s="33"/>
      <c r="W855" s="33"/>
      <c r="X855" s="33"/>
      <c r="Y855" s="33"/>
      <c r="Z855" s="33"/>
      <c r="AA855" s="33"/>
      <c r="AB855" s="33"/>
      <c r="AC855" s="33" t="s">
        <v>362</v>
      </c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</row>
    <row r="856" spans="1:181" ht="15.75" customHeight="1" x14ac:dyDescent="0.25">
      <c r="A856" s="25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 t="s">
        <v>1804</v>
      </c>
      <c r="V856" s="33"/>
      <c r="W856" s="33"/>
      <c r="X856" s="33"/>
      <c r="Y856" s="33"/>
      <c r="Z856" s="33"/>
      <c r="AA856" s="33"/>
      <c r="AB856" s="33"/>
      <c r="AC856" s="33" t="s">
        <v>375</v>
      </c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</row>
    <row r="857" spans="1:181" ht="15.75" customHeight="1" x14ac:dyDescent="0.25">
      <c r="A857" s="25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 t="s">
        <v>1805</v>
      </c>
      <c r="V857" s="33"/>
      <c r="W857" s="33"/>
      <c r="X857" s="33"/>
      <c r="Y857" s="33"/>
      <c r="Z857" s="33"/>
      <c r="AA857" s="33"/>
      <c r="AB857" s="33"/>
      <c r="AC857" s="33" t="s">
        <v>362</v>
      </c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</row>
    <row r="858" spans="1:181" ht="15.75" customHeight="1" x14ac:dyDescent="0.25">
      <c r="A858" s="25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 t="s">
        <v>1806</v>
      </c>
      <c r="V858" s="33"/>
      <c r="W858" s="33"/>
      <c r="X858" s="33"/>
      <c r="Y858" s="33"/>
      <c r="Z858" s="33"/>
      <c r="AA858" s="33"/>
      <c r="AB858" s="33"/>
      <c r="AC858" s="33" t="s">
        <v>362</v>
      </c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</row>
    <row r="859" spans="1:181" ht="15.75" customHeight="1" x14ac:dyDescent="0.25">
      <c r="A859" s="25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 t="s">
        <v>1807</v>
      </c>
      <c r="V859" s="33"/>
      <c r="W859" s="33"/>
      <c r="X859" s="33"/>
      <c r="Y859" s="33"/>
      <c r="Z859" s="33"/>
      <c r="AA859" s="33"/>
      <c r="AB859" s="33"/>
      <c r="AC859" s="33" t="s">
        <v>421</v>
      </c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</row>
    <row r="860" spans="1:181" ht="15.75" customHeight="1" x14ac:dyDescent="0.25">
      <c r="A860" s="25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 t="s">
        <v>1808</v>
      </c>
      <c r="V860" s="33"/>
      <c r="W860" s="33"/>
      <c r="X860" s="33"/>
      <c r="Y860" s="33"/>
      <c r="Z860" s="33"/>
      <c r="AA860" s="33"/>
      <c r="AB860" s="33"/>
      <c r="AC860" s="33" t="s">
        <v>408</v>
      </c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</row>
    <row r="861" spans="1:181" ht="15.75" customHeight="1" x14ac:dyDescent="0.25">
      <c r="A861" s="25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 t="s">
        <v>1809</v>
      </c>
      <c r="V861" s="33"/>
      <c r="W861" s="33"/>
      <c r="X861" s="33"/>
      <c r="Y861" s="33"/>
      <c r="Z861" s="33"/>
      <c r="AA861" s="33"/>
      <c r="AB861" s="33"/>
      <c r="AC861" s="33" t="s">
        <v>354</v>
      </c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</row>
    <row r="862" spans="1:181" ht="15.75" customHeight="1" x14ac:dyDescent="0.25">
      <c r="A862" s="25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 t="s">
        <v>1810</v>
      </c>
      <c r="V862" s="33"/>
      <c r="W862" s="33"/>
      <c r="X862" s="33"/>
      <c r="Y862" s="33"/>
      <c r="Z862" s="33"/>
      <c r="AA862" s="33"/>
      <c r="AB862" s="33"/>
      <c r="AC862" s="33" t="s">
        <v>346</v>
      </c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</row>
    <row r="863" spans="1:181" ht="15.75" customHeight="1" x14ac:dyDescent="0.25">
      <c r="A863" s="25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 t="s">
        <v>1811</v>
      </c>
      <c r="V863" s="33"/>
      <c r="W863" s="33"/>
      <c r="X863" s="33"/>
      <c r="Y863" s="33"/>
      <c r="Z863" s="33"/>
      <c r="AA863" s="33"/>
      <c r="AB863" s="33"/>
      <c r="AC863" s="33" t="s">
        <v>375</v>
      </c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</row>
    <row r="864" spans="1:181" ht="15.75" customHeight="1" x14ac:dyDescent="0.25">
      <c r="A864" s="25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 t="s">
        <v>1812</v>
      </c>
      <c r="V864" s="33"/>
      <c r="W864" s="33"/>
      <c r="X864" s="33"/>
      <c r="Y864" s="33"/>
      <c r="Z864" s="33"/>
      <c r="AA864" s="33"/>
      <c r="AB864" s="33"/>
      <c r="AC864" s="33" t="s">
        <v>421</v>
      </c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</row>
    <row r="865" spans="1:181" ht="15.75" customHeight="1" x14ac:dyDescent="0.25">
      <c r="A865" s="25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 t="s">
        <v>1813</v>
      </c>
      <c r="V865" s="33"/>
      <c r="W865" s="33"/>
      <c r="X865" s="33"/>
      <c r="Y865" s="33"/>
      <c r="Z865" s="33"/>
      <c r="AA865" s="33"/>
      <c r="AB865" s="33"/>
      <c r="AC865" s="33" t="s">
        <v>685</v>
      </c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</row>
    <row r="866" spans="1:181" ht="15.75" customHeight="1" x14ac:dyDescent="0.25">
      <c r="A866" s="25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 t="s">
        <v>1814</v>
      </c>
      <c r="V866" s="33"/>
      <c r="W866" s="33"/>
      <c r="X866" s="33"/>
      <c r="Y866" s="33"/>
      <c r="Z866" s="33"/>
      <c r="AA866" s="33"/>
      <c r="AB866" s="33"/>
      <c r="AC866" s="33" t="s">
        <v>421</v>
      </c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</row>
    <row r="867" spans="1:181" ht="15.75" customHeight="1" x14ac:dyDescent="0.25">
      <c r="A867" s="25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 t="s">
        <v>1815</v>
      </c>
      <c r="V867" s="33"/>
      <c r="W867" s="33"/>
      <c r="X867" s="33"/>
      <c r="Y867" s="33"/>
      <c r="Z867" s="33"/>
      <c r="AA867" s="33"/>
      <c r="AB867" s="33"/>
      <c r="AC867" s="33" t="s">
        <v>408</v>
      </c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</row>
    <row r="868" spans="1:181" ht="15.75" customHeight="1" x14ac:dyDescent="0.25">
      <c r="A868" s="25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 t="s">
        <v>1816</v>
      </c>
      <c r="V868" s="33"/>
      <c r="W868" s="33"/>
      <c r="X868" s="33"/>
      <c r="Y868" s="33"/>
      <c r="Z868" s="33"/>
      <c r="AA868" s="33"/>
      <c r="AB868" s="33"/>
      <c r="AC868" s="33" t="s">
        <v>531</v>
      </c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</row>
    <row r="869" spans="1:181" ht="15.75" customHeight="1" x14ac:dyDescent="0.25">
      <c r="A869" s="25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 t="s">
        <v>1817</v>
      </c>
      <c r="V869" s="33"/>
      <c r="W869" s="33"/>
      <c r="X869" s="33"/>
      <c r="Y869" s="33"/>
      <c r="Z869" s="33"/>
      <c r="AA869" s="33"/>
      <c r="AB869" s="33"/>
      <c r="AC869" s="33" t="s">
        <v>408</v>
      </c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</row>
    <row r="870" spans="1:181" ht="15.75" customHeight="1" x14ac:dyDescent="0.25">
      <c r="A870" s="25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 t="s">
        <v>1818</v>
      </c>
      <c r="V870" s="33"/>
      <c r="W870" s="33"/>
      <c r="X870" s="33"/>
      <c r="Y870" s="33"/>
      <c r="Z870" s="33"/>
      <c r="AA870" s="33"/>
      <c r="AB870" s="33"/>
      <c r="AC870" s="33" t="s">
        <v>362</v>
      </c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</row>
    <row r="871" spans="1:181" ht="15.75" customHeight="1" x14ac:dyDescent="0.25">
      <c r="A871" s="25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 t="s">
        <v>1819</v>
      </c>
      <c r="V871" s="33"/>
      <c r="W871" s="33"/>
      <c r="X871" s="33"/>
      <c r="Y871" s="33"/>
      <c r="Z871" s="33"/>
      <c r="AA871" s="33"/>
      <c r="AB871" s="33"/>
      <c r="AC871" s="33" t="s">
        <v>421</v>
      </c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</row>
    <row r="872" spans="1:181" ht="15.75" customHeight="1" x14ac:dyDescent="0.25">
      <c r="A872" s="25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 t="s">
        <v>1820</v>
      </c>
      <c r="V872" s="33"/>
      <c r="W872" s="33"/>
      <c r="X872" s="33"/>
      <c r="Y872" s="33"/>
      <c r="Z872" s="33"/>
      <c r="AA872" s="33"/>
      <c r="AB872" s="33"/>
      <c r="AC872" s="33" t="s">
        <v>362</v>
      </c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</row>
    <row r="873" spans="1:181" ht="15.75" customHeight="1" x14ac:dyDescent="0.25">
      <c r="A873" s="25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 t="s">
        <v>1821</v>
      </c>
      <c r="V873" s="33"/>
      <c r="W873" s="33"/>
      <c r="X873" s="33"/>
      <c r="Y873" s="33"/>
      <c r="Z873" s="33"/>
      <c r="AA873" s="33"/>
      <c r="AB873" s="33"/>
      <c r="AC873" s="33" t="s">
        <v>362</v>
      </c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</row>
    <row r="874" spans="1:181" ht="15.75" customHeight="1" x14ac:dyDescent="0.25">
      <c r="A874" s="25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 t="s">
        <v>1822</v>
      </c>
      <c r="V874" s="33"/>
      <c r="W874" s="33"/>
      <c r="X874" s="33"/>
      <c r="Y874" s="33"/>
      <c r="Z874" s="33"/>
      <c r="AA874" s="33"/>
      <c r="AB874" s="33"/>
      <c r="AC874" s="33" t="s">
        <v>375</v>
      </c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</row>
    <row r="875" spans="1:181" ht="15.75" customHeight="1" x14ac:dyDescent="0.25">
      <c r="A875" s="25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 t="s">
        <v>1823</v>
      </c>
      <c r="V875" s="33"/>
      <c r="W875" s="33"/>
      <c r="X875" s="33"/>
      <c r="Y875" s="33"/>
      <c r="Z875" s="33"/>
      <c r="AA875" s="33"/>
      <c r="AB875" s="33"/>
      <c r="AC875" s="33" t="s">
        <v>421</v>
      </c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</row>
    <row r="876" spans="1:181" ht="15.75" customHeight="1" x14ac:dyDescent="0.25">
      <c r="A876" s="25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 t="s">
        <v>1824</v>
      </c>
      <c r="V876" s="33"/>
      <c r="W876" s="33"/>
      <c r="X876" s="33"/>
      <c r="Y876" s="33"/>
      <c r="Z876" s="33"/>
      <c r="AA876" s="33"/>
      <c r="AB876" s="33"/>
      <c r="AC876" s="33" t="s">
        <v>362</v>
      </c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</row>
    <row r="877" spans="1:181" ht="15.75" customHeight="1" x14ac:dyDescent="0.25">
      <c r="A877" s="25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 t="s">
        <v>1825</v>
      </c>
      <c r="V877" s="33"/>
      <c r="W877" s="33"/>
      <c r="X877" s="33"/>
      <c r="Y877" s="33"/>
      <c r="Z877" s="33"/>
      <c r="AA877" s="33"/>
      <c r="AB877" s="33"/>
      <c r="AC877" s="33" t="s">
        <v>685</v>
      </c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</row>
    <row r="878" spans="1:181" ht="15.75" customHeight="1" x14ac:dyDescent="0.25">
      <c r="A878" s="25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 t="s">
        <v>1826</v>
      </c>
      <c r="V878" s="33"/>
      <c r="W878" s="33"/>
      <c r="X878" s="33"/>
      <c r="Y878" s="33"/>
      <c r="Z878" s="33"/>
      <c r="AA878" s="33"/>
      <c r="AB878" s="33"/>
      <c r="AC878" s="33" t="s">
        <v>375</v>
      </c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</row>
    <row r="879" spans="1:181" ht="15.75" customHeight="1" x14ac:dyDescent="0.25">
      <c r="A879" s="25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 t="s">
        <v>1827</v>
      </c>
      <c r="V879" s="33"/>
      <c r="W879" s="33"/>
      <c r="X879" s="33"/>
      <c r="Y879" s="33"/>
      <c r="Z879" s="33"/>
      <c r="AA879" s="33"/>
      <c r="AB879" s="33"/>
      <c r="AC879" s="33" t="s">
        <v>346</v>
      </c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</row>
    <row r="880" spans="1:181" ht="15.75" customHeight="1" x14ac:dyDescent="0.25">
      <c r="A880" s="25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 t="s">
        <v>1828</v>
      </c>
      <c r="V880" s="33"/>
      <c r="W880" s="33"/>
      <c r="X880" s="33"/>
      <c r="Y880" s="33"/>
      <c r="Z880" s="33"/>
      <c r="AA880" s="33"/>
      <c r="AB880" s="33"/>
      <c r="AC880" s="33" t="s">
        <v>354</v>
      </c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</row>
    <row r="881" spans="1:181" ht="15.75" customHeight="1" x14ac:dyDescent="0.25">
      <c r="A881" s="25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 t="s">
        <v>1829</v>
      </c>
      <c r="V881" s="33"/>
      <c r="W881" s="33"/>
      <c r="X881" s="33"/>
      <c r="Y881" s="33"/>
      <c r="Z881" s="33"/>
      <c r="AA881" s="33"/>
      <c r="AB881" s="33"/>
      <c r="AC881" s="33" t="s">
        <v>531</v>
      </c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</row>
    <row r="882" spans="1:181" ht="15.75" customHeight="1" x14ac:dyDescent="0.25">
      <c r="A882" s="25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 t="s">
        <v>1830</v>
      </c>
      <c r="V882" s="33"/>
      <c r="W882" s="33"/>
      <c r="X882" s="33"/>
      <c r="Y882" s="33"/>
      <c r="Z882" s="33"/>
      <c r="AA882" s="33"/>
      <c r="AB882" s="33"/>
      <c r="AC882" s="33" t="s">
        <v>375</v>
      </c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</row>
    <row r="883" spans="1:181" ht="15.75" customHeight="1" x14ac:dyDescent="0.25">
      <c r="A883" s="25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 t="s">
        <v>1831</v>
      </c>
      <c r="V883" s="33"/>
      <c r="W883" s="33"/>
      <c r="X883" s="33"/>
      <c r="Y883" s="33"/>
      <c r="Z883" s="33"/>
      <c r="AA883" s="33"/>
      <c r="AB883" s="33"/>
      <c r="AC883" s="33" t="s">
        <v>362</v>
      </c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</row>
    <row r="884" spans="1:181" ht="15.75" customHeight="1" x14ac:dyDescent="0.25">
      <c r="A884" s="25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 t="s">
        <v>1832</v>
      </c>
      <c r="V884" s="33"/>
      <c r="W884" s="33"/>
      <c r="X884" s="33"/>
      <c r="Y884" s="33"/>
      <c r="Z884" s="33"/>
      <c r="AA884" s="33"/>
      <c r="AB884" s="33"/>
      <c r="AC884" s="33" t="s">
        <v>375</v>
      </c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</row>
    <row r="885" spans="1:181" ht="15.75" customHeight="1" x14ac:dyDescent="0.25">
      <c r="A885" s="25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 t="s">
        <v>1833</v>
      </c>
      <c r="V885" s="33"/>
      <c r="W885" s="33"/>
      <c r="X885" s="33"/>
      <c r="Y885" s="33"/>
      <c r="Z885" s="33"/>
      <c r="AA885" s="33"/>
      <c r="AB885" s="33"/>
      <c r="AC885" s="33" t="s">
        <v>375</v>
      </c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</row>
    <row r="886" spans="1:181" ht="15.75" customHeight="1" x14ac:dyDescent="0.25">
      <c r="A886" s="25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 t="s">
        <v>1834</v>
      </c>
      <c r="V886" s="33"/>
      <c r="W886" s="33"/>
      <c r="X886" s="33"/>
      <c r="Y886" s="33"/>
      <c r="Z886" s="33"/>
      <c r="AA886" s="33"/>
      <c r="AB886" s="33"/>
      <c r="AC886" s="33" t="s">
        <v>421</v>
      </c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</row>
    <row r="887" spans="1:181" ht="15.75" customHeight="1" x14ac:dyDescent="0.25">
      <c r="A887" s="25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 t="s">
        <v>1835</v>
      </c>
      <c r="V887" s="33"/>
      <c r="W887" s="33"/>
      <c r="X887" s="33"/>
      <c r="Y887" s="33"/>
      <c r="Z887" s="33"/>
      <c r="AA887" s="33"/>
      <c r="AB887" s="33"/>
      <c r="AC887" s="33" t="s">
        <v>346</v>
      </c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</row>
    <row r="888" spans="1:181" ht="15.75" customHeight="1" x14ac:dyDescent="0.25">
      <c r="A888" s="25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 t="s">
        <v>1836</v>
      </c>
      <c r="V888" s="33"/>
      <c r="W888" s="33"/>
      <c r="X888" s="33"/>
      <c r="Y888" s="33"/>
      <c r="Z888" s="33"/>
      <c r="AA888" s="33"/>
      <c r="AB888" s="33"/>
      <c r="AC888" s="33" t="s">
        <v>362</v>
      </c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</row>
    <row r="889" spans="1:181" ht="15.75" customHeight="1" x14ac:dyDescent="0.25">
      <c r="A889" s="25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 t="s">
        <v>1837</v>
      </c>
      <c r="V889" s="33"/>
      <c r="W889" s="33"/>
      <c r="X889" s="33"/>
      <c r="Y889" s="33"/>
      <c r="Z889" s="33"/>
      <c r="AA889" s="33"/>
      <c r="AB889" s="33"/>
      <c r="AC889" s="33" t="s">
        <v>421</v>
      </c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</row>
    <row r="890" spans="1:181" ht="15.75" customHeight="1" x14ac:dyDescent="0.25">
      <c r="A890" s="25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 t="s">
        <v>1838</v>
      </c>
      <c r="V890" s="33"/>
      <c r="W890" s="33"/>
      <c r="X890" s="33"/>
      <c r="Y890" s="33"/>
      <c r="Z890" s="33"/>
      <c r="AA890" s="33"/>
      <c r="AB890" s="33"/>
      <c r="AC890" s="33" t="s">
        <v>421</v>
      </c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</row>
    <row r="891" spans="1:181" ht="15.75" customHeight="1" x14ac:dyDescent="0.25">
      <c r="A891" s="25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 t="s">
        <v>1839</v>
      </c>
      <c r="V891" s="33"/>
      <c r="W891" s="33"/>
      <c r="X891" s="33"/>
      <c r="Y891" s="33"/>
      <c r="Z891" s="33"/>
      <c r="AA891" s="33"/>
      <c r="AB891" s="33"/>
      <c r="AC891" s="33" t="s">
        <v>362</v>
      </c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</row>
    <row r="892" spans="1:181" ht="15.75" customHeight="1" x14ac:dyDescent="0.25">
      <c r="A892" s="25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 t="s">
        <v>1840</v>
      </c>
      <c r="V892" s="33"/>
      <c r="W892" s="33"/>
      <c r="X892" s="33"/>
      <c r="Y892" s="33"/>
      <c r="Z892" s="33"/>
      <c r="AA892" s="33"/>
      <c r="AB892" s="33"/>
      <c r="AC892" s="33" t="s">
        <v>421</v>
      </c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</row>
    <row r="893" spans="1:181" ht="15.75" customHeight="1" x14ac:dyDescent="0.25">
      <c r="A893" s="25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 t="s">
        <v>1841</v>
      </c>
      <c r="V893" s="33"/>
      <c r="W893" s="33"/>
      <c r="X893" s="33"/>
      <c r="Y893" s="33"/>
      <c r="Z893" s="33"/>
      <c r="AA893" s="33"/>
      <c r="AB893" s="33"/>
      <c r="AC893" s="33" t="s">
        <v>531</v>
      </c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</row>
    <row r="894" spans="1:181" ht="15.75" customHeight="1" x14ac:dyDescent="0.25">
      <c r="A894" s="25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 t="s">
        <v>1842</v>
      </c>
      <c r="V894" s="33"/>
      <c r="W894" s="33"/>
      <c r="X894" s="33"/>
      <c r="Y894" s="33"/>
      <c r="Z894" s="33"/>
      <c r="AA894" s="33"/>
      <c r="AB894" s="33"/>
      <c r="AC894" s="33" t="s">
        <v>421</v>
      </c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</row>
    <row r="895" spans="1:181" ht="15.75" customHeight="1" x14ac:dyDescent="0.25">
      <c r="A895" s="25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 t="s">
        <v>1843</v>
      </c>
      <c r="V895" s="33"/>
      <c r="W895" s="33"/>
      <c r="X895" s="33"/>
      <c r="Y895" s="33"/>
      <c r="Z895" s="33"/>
      <c r="AA895" s="33"/>
      <c r="AB895" s="33"/>
      <c r="AC895" s="33" t="s">
        <v>375</v>
      </c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</row>
    <row r="896" spans="1:181" ht="15.75" customHeight="1" x14ac:dyDescent="0.25">
      <c r="A896" s="25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 t="s">
        <v>1844</v>
      </c>
      <c r="V896" s="33"/>
      <c r="W896" s="33"/>
      <c r="X896" s="33"/>
      <c r="Y896" s="33"/>
      <c r="Z896" s="33"/>
      <c r="AA896" s="33"/>
      <c r="AB896" s="33"/>
      <c r="AC896" s="33" t="s">
        <v>346</v>
      </c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</row>
    <row r="897" spans="1:181" ht="15.75" customHeight="1" x14ac:dyDescent="0.25">
      <c r="A897" s="25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 t="s">
        <v>1845</v>
      </c>
      <c r="V897" s="33"/>
      <c r="W897" s="33"/>
      <c r="X897" s="33"/>
      <c r="Y897" s="33"/>
      <c r="Z897" s="33"/>
      <c r="AA897" s="33"/>
      <c r="AB897" s="33"/>
      <c r="AC897" s="33" t="s">
        <v>408</v>
      </c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</row>
    <row r="898" spans="1:181" ht="15.75" customHeight="1" x14ac:dyDescent="0.25">
      <c r="A898" s="25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 t="s">
        <v>1846</v>
      </c>
      <c r="V898" s="33"/>
      <c r="W898" s="33"/>
      <c r="X898" s="33"/>
      <c r="Y898" s="33"/>
      <c r="Z898" s="33"/>
      <c r="AA898" s="33"/>
      <c r="AB898" s="33"/>
      <c r="AC898" s="33" t="s">
        <v>421</v>
      </c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</row>
    <row r="899" spans="1:181" ht="15.75" customHeight="1" x14ac:dyDescent="0.25">
      <c r="A899" s="25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 t="s">
        <v>1847</v>
      </c>
      <c r="V899" s="33"/>
      <c r="W899" s="33"/>
      <c r="X899" s="33"/>
      <c r="Y899" s="33"/>
      <c r="Z899" s="33"/>
      <c r="AA899" s="33"/>
      <c r="AB899" s="33"/>
      <c r="AC899" s="33" t="s">
        <v>685</v>
      </c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</row>
    <row r="900" spans="1:181" ht="15.75" customHeight="1" x14ac:dyDescent="0.25">
      <c r="A900" s="25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 t="s">
        <v>1848</v>
      </c>
      <c r="V900" s="33"/>
      <c r="W900" s="33"/>
      <c r="X900" s="33"/>
      <c r="Y900" s="33"/>
      <c r="Z900" s="33"/>
      <c r="AA900" s="33"/>
      <c r="AB900" s="33"/>
      <c r="AC900" s="33" t="s">
        <v>375</v>
      </c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</row>
    <row r="901" spans="1:181" ht="15.75" customHeight="1" x14ac:dyDescent="0.25">
      <c r="A901" s="25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 t="s">
        <v>1849</v>
      </c>
      <c r="V901" s="33"/>
      <c r="W901" s="33"/>
      <c r="X901" s="33"/>
      <c r="Y901" s="33"/>
      <c r="Z901" s="33"/>
      <c r="AA901" s="33"/>
      <c r="AB901" s="33"/>
      <c r="AC901" s="33" t="s">
        <v>362</v>
      </c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</row>
    <row r="902" spans="1:181" ht="15.75" customHeight="1" x14ac:dyDescent="0.25">
      <c r="A902" s="25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 t="s">
        <v>1850</v>
      </c>
      <c r="V902" s="33"/>
      <c r="W902" s="33"/>
      <c r="X902" s="33"/>
      <c r="Y902" s="33"/>
      <c r="Z902" s="33"/>
      <c r="AA902" s="33"/>
      <c r="AB902" s="33"/>
      <c r="AC902" s="33" t="s">
        <v>346</v>
      </c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</row>
    <row r="903" spans="1:181" ht="15.75" customHeight="1" x14ac:dyDescent="0.25">
      <c r="A903" s="25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 t="s">
        <v>1851</v>
      </c>
      <c r="V903" s="33"/>
      <c r="W903" s="33"/>
      <c r="X903" s="33"/>
      <c r="Y903" s="33"/>
      <c r="Z903" s="33"/>
      <c r="AA903" s="33"/>
      <c r="AB903" s="33"/>
      <c r="AC903" s="33" t="s">
        <v>346</v>
      </c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</row>
    <row r="904" spans="1:181" ht="15.75" customHeight="1" x14ac:dyDescent="0.25">
      <c r="A904" s="25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 t="s">
        <v>1852</v>
      </c>
      <c r="V904" s="33"/>
      <c r="W904" s="33"/>
      <c r="X904" s="33"/>
      <c r="Y904" s="33"/>
      <c r="Z904" s="33"/>
      <c r="AA904" s="33"/>
      <c r="AB904" s="33"/>
      <c r="AC904" s="33" t="s">
        <v>375</v>
      </c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</row>
    <row r="905" spans="1:181" ht="15.75" customHeight="1" x14ac:dyDescent="0.25">
      <c r="A905" s="25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 t="s">
        <v>1853</v>
      </c>
      <c r="V905" s="33"/>
      <c r="W905" s="33"/>
      <c r="X905" s="33"/>
      <c r="Y905" s="33"/>
      <c r="Z905" s="33"/>
      <c r="AA905" s="33"/>
      <c r="AB905" s="33"/>
      <c r="AC905" s="33" t="s">
        <v>598</v>
      </c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</row>
    <row r="906" spans="1:181" ht="15.75" customHeight="1" x14ac:dyDescent="0.25">
      <c r="A906" s="25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 t="s">
        <v>1854</v>
      </c>
      <c r="V906" s="33"/>
      <c r="W906" s="33"/>
      <c r="X906" s="33"/>
      <c r="Y906" s="33"/>
      <c r="Z906" s="33"/>
      <c r="AA906" s="33"/>
      <c r="AB906" s="33"/>
      <c r="AC906" s="33" t="s">
        <v>346</v>
      </c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</row>
    <row r="907" spans="1:181" ht="15.75" customHeight="1" x14ac:dyDescent="0.25">
      <c r="A907" s="25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 t="s">
        <v>1855</v>
      </c>
      <c r="V907" s="33"/>
      <c r="W907" s="33"/>
      <c r="X907" s="33"/>
      <c r="Y907" s="33"/>
      <c r="Z907" s="33"/>
      <c r="AA907" s="33"/>
      <c r="AB907" s="33"/>
      <c r="AC907" s="33" t="s">
        <v>598</v>
      </c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</row>
    <row r="908" spans="1:181" ht="15.75" customHeight="1" x14ac:dyDescent="0.25">
      <c r="A908" s="25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 t="s">
        <v>1856</v>
      </c>
      <c r="V908" s="33"/>
      <c r="W908" s="33"/>
      <c r="X908" s="33"/>
      <c r="Y908" s="33"/>
      <c r="Z908" s="33"/>
      <c r="AA908" s="33"/>
      <c r="AB908" s="33"/>
      <c r="AC908" s="33" t="s">
        <v>362</v>
      </c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</row>
    <row r="909" spans="1:181" ht="15.75" customHeight="1" x14ac:dyDescent="0.25">
      <c r="A909" s="25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 t="s">
        <v>1857</v>
      </c>
      <c r="V909" s="33"/>
      <c r="W909" s="33"/>
      <c r="X909" s="33"/>
      <c r="Y909" s="33"/>
      <c r="Z909" s="33"/>
      <c r="AA909" s="33"/>
      <c r="AB909" s="33"/>
      <c r="AC909" s="33" t="s">
        <v>598</v>
      </c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</row>
    <row r="910" spans="1:181" ht="15.75" customHeight="1" x14ac:dyDescent="0.25">
      <c r="A910" s="25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 t="s">
        <v>1858</v>
      </c>
      <c r="V910" s="33"/>
      <c r="W910" s="33"/>
      <c r="X910" s="33"/>
      <c r="Y910" s="33"/>
      <c r="Z910" s="33"/>
      <c r="AA910" s="33"/>
      <c r="AB910" s="33"/>
      <c r="AC910" s="33" t="s">
        <v>375</v>
      </c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</row>
    <row r="911" spans="1:181" ht="15.75" customHeight="1" x14ac:dyDescent="0.25">
      <c r="A911" s="25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 t="s">
        <v>1859</v>
      </c>
      <c r="V911" s="33"/>
      <c r="W911" s="33"/>
      <c r="X911" s="33"/>
      <c r="Y911" s="33"/>
      <c r="Z911" s="33"/>
      <c r="AA911" s="33"/>
      <c r="AB911" s="33"/>
      <c r="AC911" s="33" t="s">
        <v>354</v>
      </c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</row>
    <row r="912" spans="1:181" ht="15.75" customHeight="1" x14ac:dyDescent="0.25">
      <c r="A912" s="25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 t="s">
        <v>1860</v>
      </c>
      <c r="V912" s="33"/>
      <c r="W912" s="33"/>
      <c r="X912" s="33"/>
      <c r="Y912" s="33"/>
      <c r="Z912" s="33"/>
      <c r="AA912" s="33"/>
      <c r="AB912" s="33"/>
      <c r="AC912" s="33" t="s">
        <v>685</v>
      </c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</row>
    <row r="913" spans="1:181" ht="15.75" customHeight="1" x14ac:dyDescent="0.25">
      <c r="A913" s="25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 t="s">
        <v>1861</v>
      </c>
      <c r="V913" s="33"/>
      <c r="W913" s="33"/>
      <c r="X913" s="33"/>
      <c r="Y913" s="33"/>
      <c r="Z913" s="33"/>
      <c r="AA913" s="33"/>
      <c r="AB913" s="33"/>
      <c r="AC913" s="33" t="s">
        <v>421</v>
      </c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</row>
    <row r="914" spans="1:181" ht="15.75" customHeight="1" x14ac:dyDescent="0.25">
      <c r="A914" s="25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 t="s">
        <v>1862</v>
      </c>
      <c r="V914" s="33"/>
      <c r="W914" s="33"/>
      <c r="X914" s="33"/>
      <c r="Y914" s="33"/>
      <c r="Z914" s="33"/>
      <c r="AA914" s="33"/>
      <c r="AB914" s="33"/>
      <c r="AC914" s="33" t="s">
        <v>598</v>
      </c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</row>
    <row r="915" spans="1:181" ht="15.75" customHeight="1" x14ac:dyDescent="0.25">
      <c r="A915" s="25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 t="s">
        <v>1863</v>
      </c>
      <c r="V915" s="33"/>
      <c r="W915" s="33"/>
      <c r="X915" s="33"/>
      <c r="Y915" s="33"/>
      <c r="Z915" s="33"/>
      <c r="AA915" s="33"/>
      <c r="AB915" s="33"/>
      <c r="AC915" s="33" t="s">
        <v>685</v>
      </c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</row>
    <row r="916" spans="1:181" ht="15.75" customHeight="1" x14ac:dyDescent="0.25">
      <c r="A916" s="25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 t="s">
        <v>1864</v>
      </c>
      <c r="V916" s="33"/>
      <c r="W916" s="33"/>
      <c r="X916" s="33"/>
      <c r="Y916" s="33"/>
      <c r="Z916" s="33"/>
      <c r="AA916" s="33"/>
      <c r="AB916" s="33"/>
      <c r="AC916" s="33" t="s">
        <v>685</v>
      </c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</row>
    <row r="917" spans="1:181" ht="15.75" customHeight="1" x14ac:dyDescent="0.25">
      <c r="A917" s="25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 t="s">
        <v>1865</v>
      </c>
      <c r="V917" s="33"/>
      <c r="W917" s="33"/>
      <c r="X917" s="33"/>
      <c r="Y917" s="33"/>
      <c r="Z917" s="33"/>
      <c r="AA917" s="33"/>
      <c r="AB917" s="33"/>
      <c r="AC917" s="33" t="s">
        <v>598</v>
      </c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</row>
    <row r="918" spans="1:181" ht="15.75" customHeight="1" x14ac:dyDescent="0.25">
      <c r="A918" s="25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 t="s">
        <v>1866</v>
      </c>
      <c r="V918" s="33"/>
      <c r="W918" s="33"/>
      <c r="X918" s="33"/>
      <c r="Y918" s="33"/>
      <c r="Z918" s="33"/>
      <c r="AA918" s="33"/>
      <c r="AB918" s="33"/>
      <c r="AC918" s="33" t="s">
        <v>685</v>
      </c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</row>
    <row r="919" spans="1:181" ht="15.75" customHeight="1" x14ac:dyDescent="0.25">
      <c r="A919" s="25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 t="s">
        <v>1867</v>
      </c>
      <c r="V919" s="33"/>
      <c r="W919" s="33"/>
      <c r="X919" s="33"/>
      <c r="Y919" s="33"/>
      <c r="Z919" s="33"/>
      <c r="AA919" s="33"/>
      <c r="AB919" s="33"/>
      <c r="AC919" s="33" t="s">
        <v>408</v>
      </c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</row>
    <row r="920" spans="1:181" ht="15.75" customHeight="1" x14ac:dyDescent="0.25">
      <c r="A920" s="25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 t="s">
        <v>1868</v>
      </c>
      <c r="V920" s="33"/>
      <c r="W920" s="33"/>
      <c r="X920" s="33"/>
      <c r="Y920" s="33"/>
      <c r="Z920" s="33"/>
      <c r="AA920" s="33"/>
      <c r="AB920" s="33"/>
      <c r="AC920" s="33" t="s">
        <v>346</v>
      </c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</row>
    <row r="921" spans="1:181" ht="15.75" customHeight="1" x14ac:dyDescent="0.25">
      <c r="A921" s="25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 t="s">
        <v>1869</v>
      </c>
      <c r="V921" s="33"/>
      <c r="W921" s="33"/>
      <c r="X921" s="33"/>
      <c r="Y921" s="33"/>
      <c r="Z921" s="33"/>
      <c r="AA921" s="33"/>
      <c r="AB921" s="33"/>
      <c r="AC921" s="33" t="s">
        <v>362</v>
      </c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</row>
    <row r="922" spans="1:181" ht="15.75" customHeight="1" x14ac:dyDescent="0.25">
      <c r="A922" s="25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 t="s">
        <v>1870</v>
      </c>
      <c r="V922" s="33"/>
      <c r="W922" s="33"/>
      <c r="X922" s="33"/>
      <c r="Y922" s="33"/>
      <c r="Z922" s="33"/>
      <c r="AA922" s="33"/>
      <c r="AB922" s="33"/>
      <c r="AC922" s="33" t="s">
        <v>531</v>
      </c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</row>
    <row r="923" spans="1:181" ht="15.75" customHeight="1" x14ac:dyDescent="0.25">
      <c r="A923" s="25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 t="s">
        <v>1871</v>
      </c>
      <c r="V923" s="33"/>
      <c r="W923" s="33"/>
      <c r="X923" s="33"/>
      <c r="Y923" s="33"/>
      <c r="Z923" s="33"/>
      <c r="AA923" s="33"/>
      <c r="AB923" s="33"/>
      <c r="AC923" s="33" t="s">
        <v>362</v>
      </c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</row>
    <row r="924" spans="1:181" ht="15.75" customHeight="1" x14ac:dyDescent="0.25">
      <c r="A924" s="25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 t="s">
        <v>1872</v>
      </c>
      <c r="V924" s="33"/>
      <c r="W924" s="33"/>
      <c r="X924" s="33"/>
      <c r="Y924" s="33"/>
      <c r="Z924" s="33"/>
      <c r="AA924" s="33"/>
      <c r="AB924" s="33"/>
      <c r="AC924" s="33" t="s">
        <v>362</v>
      </c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</row>
    <row r="925" spans="1:181" ht="15.75" customHeight="1" x14ac:dyDescent="0.25">
      <c r="A925" s="25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 t="s">
        <v>1873</v>
      </c>
      <c r="V925" s="33"/>
      <c r="W925" s="33"/>
      <c r="X925" s="33"/>
      <c r="Y925" s="33"/>
      <c r="Z925" s="33"/>
      <c r="AA925" s="33"/>
      <c r="AB925" s="33"/>
      <c r="AC925" s="33" t="s">
        <v>408</v>
      </c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</row>
    <row r="926" spans="1:181" ht="15.75" customHeight="1" x14ac:dyDescent="0.25">
      <c r="A926" s="25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 t="s">
        <v>1874</v>
      </c>
      <c r="V926" s="33"/>
      <c r="W926" s="33"/>
      <c r="X926" s="33"/>
      <c r="Y926" s="33"/>
      <c r="Z926" s="33"/>
      <c r="AA926" s="33"/>
      <c r="AB926" s="33"/>
      <c r="AC926" s="33" t="s">
        <v>421</v>
      </c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</row>
    <row r="927" spans="1:181" ht="15.75" customHeight="1" x14ac:dyDescent="0.25">
      <c r="A927" s="25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 t="s">
        <v>1875</v>
      </c>
      <c r="V927" s="33"/>
      <c r="W927" s="33"/>
      <c r="X927" s="33"/>
      <c r="Y927" s="33"/>
      <c r="Z927" s="33"/>
      <c r="AA927" s="33"/>
      <c r="AB927" s="33"/>
      <c r="AC927" s="33" t="s">
        <v>375</v>
      </c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</row>
    <row r="928" spans="1:181" ht="15.75" customHeight="1" x14ac:dyDescent="0.25">
      <c r="A928" s="25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 t="s">
        <v>1876</v>
      </c>
      <c r="V928" s="33"/>
      <c r="W928" s="33"/>
      <c r="X928" s="33"/>
      <c r="Y928" s="33"/>
      <c r="Z928" s="33"/>
      <c r="AA928" s="33"/>
      <c r="AB928" s="33"/>
      <c r="AC928" s="33" t="s">
        <v>375</v>
      </c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</row>
    <row r="929" spans="1:181" ht="15.75" customHeight="1" x14ac:dyDescent="0.25">
      <c r="A929" s="25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 t="s">
        <v>1877</v>
      </c>
      <c r="V929" s="33"/>
      <c r="W929" s="33"/>
      <c r="X929" s="33"/>
      <c r="Y929" s="33"/>
      <c r="Z929" s="33"/>
      <c r="AA929" s="33"/>
      <c r="AB929" s="33"/>
      <c r="AC929" s="33" t="s">
        <v>362</v>
      </c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</row>
    <row r="930" spans="1:181" ht="15.75" customHeight="1" x14ac:dyDescent="0.25">
      <c r="A930" s="25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 t="s">
        <v>1878</v>
      </c>
      <c r="V930" s="33"/>
      <c r="W930" s="33"/>
      <c r="X930" s="33"/>
      <c r="Y930" s="33"/>
      <c r="Z930" s="33"/>
      <c r="AA930" s="33"/>
      <c r="AB930" s="33"/>
      <c r="AC930" s="33" t="s">
        <v>362</v>
      </c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</row>
    <row r="931" spans="1:181" ht="15.75" customHeight="1" x14ac:dyDescent="0.25">
      <c r="A931" s="25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 t="s">
        <v>1879</v>
      </c>
      <c r="V931" s="33"/>
      <c r="W931" s="33"/>
      <c r="X931" s="33"/>
      <c r="Y931" s="33"/>
      <c r="Z931" s="33"/>
      <c r="AA931" s="33"/>
      <c r="AB931" s="33"/>
      <c r="AC931" s="33" t="s">
        <v>421</v>
      </c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</row>
    <row r="932" spans="1:181" ht="15.75" customHeight="1" x14ac:dyDescent="0.25">
      <c r="A932" s="25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</row>
    <row r="933" spans="1:181" ht="15.75" customHeight="1" x14ac:dyDescent="0.25">
      <c r="A933" s="25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</row>
    <row r="934" spans="1:181" ht="15.75" customHeight="1" x14ac:dyDescent="0.25">
      <c r="A934" s="25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</row>
    <row r="935" spans="1:181" ht="15.75" customHeight="1" x14ac:dyDescent="0.25">
      <c r="A935" s="25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</row>
    <row r="936" spans="1:181" ht="15.75" customHeight="1" x14ac:dyDescent="0.25">
      <c r="A936" s="25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</row>
    <row r="937" spans="1:181" ht="15.75" customHeight="1" x14ac:dyDescent="0.25">
      <c r="A937" s="25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</row>
    <row r="938" spans="1:181" ht="15.75" customHeight="1" x14ac:dyDescent="0.25">
      <c r="A938" s="25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</row>
    <row r="939" spans="1:181" ht="15.75" customHeight="1" x14ac:dyDescent="0.25">
      <c r="A939" s="25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</row>
    <row r="940" spans="1:181" ht="15.75" customHeight="1" x14ac:dyDescent="0.25">
      <c r="A940" s="25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</row>
    <row r="941" spans="1:181" ht="15.75" customHeight="1" x14ac:dyDescent="0.25">
      <c r="A941" s="25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</row>
    <row r="942" spans="1:181" ht="15.75" customHeight="1" x14ac:dyDescent="0.25">
      <c r="A942" s="25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</row>
    <row r="943" spans="1:181" ht="15.75" customHeight="1" x14ac:dyDescent="0.25">
      <c r="A943" s="25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</row>
    <row r="944" spans="1:181" ht="15.75" customHeight="1" x14ac:dyDescent="0.25">
      <c r="A944" s="25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</row>
    <row r="945" spans="1:181" ht="15.75" customHeight="1" x14ac:dyDescent="0.25">
      <c r="A945" s="25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</row>
    <row r="946" spans="1:181" ht="15.75" customHeight="1" x14ac:dyDescent="0.25">
      <c r="A946" s="25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</row>
    <row r="947" spans="1:181" ht="15.75" customHeight="1" x14ac:dyDescent="0.25">
      <c r="A947" s="25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</row>
    <row r="948" spans="1:181" ht="15.75" customHeight="1" x14ac:dyDescent="0.25">
      <c r="A948" s="25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</row>
    <row r="949" spans="1:181" ht="15.75" customHeight="1" x14ac:dyDescent="0.25">
      <c r="A949" s="25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</row>
    <row r="950" spans="1:181" ht="15.75" customHeight="1" x14ac:dyDescent="0.25">
      <c r="A950" s="25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</row>
    <row r="951" spans="1:181" ht="15.75" customHeight="1" x14ac:dyDescent="0.25">
      <c r="A951" s="25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</row>
    <row r="952" spans="1:181" ht="15.75" customHeight="1" x14ac:dyDescent="0.25">
      <c r="A952" s="25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</row>
    <row r="953" spans="1:181" ht="15.75" customHeight="1" x14ac:dyDescent="0.25">
      <c r="A953" s="25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</row>
    <row r="954" spans="1:181" ht="15.75" customHeight="1" x14ac:dyDescent="0.25">
      <c r="A954" s="25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</row>
    <row r="955" spans="1:181" ht="15.75" customHeight="1" x14ac:dyDescent="0.25">
      <c r="A955" s="25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</row>
    <row r="956" spans="1:181" ht="15.75" customHeight="1" x14ac:dyDescent="0.25">
      <c r="A956" s="25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</row>
    <row r="957" spans="1:181" ht="15.75" customHeight="1" x14ac:dyDescent="0.25">
      <c r="A957" s="25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</row>
    <row r="958" spans="1:181" ht="15.75" customHeight="1" x14ac:dyDescent="0.25">
      <c r="A958" s="25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</row>
    <row r="959" spans="1:181" ht="15.75" customHeight="1" x14ac:dyDescent="0.25">
      <c r="A959" s="25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</row>
    <row r="960" spans="1:181" ht="15.75" customHeight="1" x14ac:dyDescent="0.25">
      <c r="A960" s="25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</row>
    <row r="961" spans="1:181" ht="15.75" customHeight="1" x14ac:dyDescent="0.25">
      <c r="A961" s="25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</row>
    <row r="962" spans="1:181" ht="15.75" customHeight="1" x14ac:dyDescent="0.25">
      <c r="A962" s="25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</row>
    <row r="963" spans="1:181" ht="15.75" customHeight="1" x14ac:dyDescent="0.25">
      <c r="A963" s="25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</row>
    <row r="964" spans="1:181" ht="15.75" customHeight="1" x14ac:dyDescent="0.25">
      <c r="A964" s="25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</row>
    <row r="965" spans="1:181" ht="15.75" customHeight="1" x14ac:dyDescent="0.25">
      <c r="A965" s="25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</row>
    <row r="966" spans="1:181" ht="15.75" customHeight="1" x14ac:dyDescent="0.25">
      <c r="A966" s="25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</row>
    <row r="967" spans="1:181" ht="15.75" customHeight="1" x14ac:dyDescent="0.25">
      <c r="A967" s="25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</row>
    <row r="968" spans="1:181" ht="15.75" customHeight="1" x14ac:dyDescent="0.25">
      <c r="A968" s="25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</row>
    <row r="969" spans="1:181" ht="15.75" customHeight="1" x14ac:dyDescent="0.25">
      <c r="A969" s="25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</row>
    <row r="970" spans="1:181" ht="15.75" customHeight="1" x14ac:dyDescent="0.25">
      <c r="A970" s="25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</row>
    <row r="971" spans="1:181" ht="15.75" customHeight="1" x14ac:dyDescent="0.25">
      <c r="A971" s="25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</row>
    <row r="972" spans="1:181" ht="15.75" customHeight="1" x14ac:dyDescent="0.25">
      <c r="A972" s="25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</row>
    <row r="973" spans="1:181" ht="15.75" customHeight="1" x14ac:dyDescent="0.25">
      <c r="A973" s="25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</row>
    <row r="974" spans="1:181" ht="15.75" customHeight="1" x14ac:dyDescent="0.25">
      <c r="A974" s="25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</row>
    <row r="975" spans="1:181" ht="15.75" customHeight="1" x14ac:dyDescent="0.25">
      <c r="A975" s="25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</row>
    <row r="976" spans="1:181" ht="15.75" customHeight="1" x14ac:dyDescent="0.25">
      <c r="A976" s="25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</row>
    <row r="977" spans="1:181" ht="15.75" customHeight="1" x14ac:dyDescent="0.25">
      <c r="A977" s="25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</row>
    <row r="978" spans="1:181" ht="15.75" customHeight="1" x14ac:dyDescent="0.25">
      <c r="A978" s="25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</row>
    <row r="979" spans="1:181" ht="15.75" customHeight="1" x14ac:dyDescent="0.25">
      <c r="A979" s="25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</row>
    <row r="980" spans="1:181" ht="15.75" customHeight="1" x14ac:dyDescent="0.25">
      <c r="A980" s="25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</row>
    <row r="981" spans="1:181" ht="15.75" customHeight="1" x14ac:dyDescent="0.25">
      <c r="A981" s="25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</row>
    <row r="982" spans="1:181" ht="15.75" customHeight="1" x14ac:dyDescent="0.25">
      <c r="A982" s="25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</row>
    <row r="983" spans="1:181" ht="15.75" customHeight="1" x14ac:dyDescent="0.25">
      <c r="A983" s="25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</row>
    <row r="984" spans="1:181" ht="15.75" customHeight="1" x14ac:dyDescent="0.25">
      <c r="A984" s="25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</row>
    <row r="985" spans="1:181" ht="15.75" customHeight="1" x14ac:dyDescent="0.25">
      <c r="A985" s="25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</row>
    <row r="986" spans="1:181" ht="15.75" customHeight="1" x14ac:dyDescent="0.25">
      <c r="A986" s="25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</row>
    <row r="987" spans="1:181" ht="15.75" customHeight="1" x14ac:dyDescent="0.25">
      <c r="A987" s="25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</row>
    <row r="988" spans="1:181" ht="15.75" customHeight="1" x14ac:dyDescent="0.25">
      <c r="A988" s="25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</row>
    <row r="989" spans="1:181" ht="15.75" customHeight="1" x14ac:dyDescent="0.25">
      <c r="A989" s="25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</row>
    <row r="990" spans="1:181" ht="15.75" customHeight="1" x14ac:dyDescent="0.25">
      <c r="A990" s="25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</row>
    <row r="991" spans="1:181" ht="15.75" customHeight="1" x14ac:dyDescent="0.25">
      <c r="A991" s="25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</row>
    <row r="992" spans="1:181" ht="15.75" customHeight="1" x14ac:dyDescent="0.25">
      <c r="A992" s="25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</row>
    <row r="993" spans="1:181" ht="15.75" customHeight="1" x14ac:dyDescent="0.25">
      <c r="A993" s="25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</row>
    <row r="994" spans="1:181" ht="15.75" customHeight="1" x14ac:dyDescent="0.25">
      <c r="A994" s="25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</row>
    <row r="995" spans="1:181" ht="15.75" customHeight="1" x14ac:dyDescent="0.25">
      <c r="A995" s="25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</row>
    <row r="996" spans="1:181" ht="15.75" customHeight="1" x14ac:dyDescent="0.25">
      <c r="A996" s="25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</row>
    <row r="997" spans="1:181" ht="15.75" customHeight="1" x14ac:dyDescent="0.25">
      <c r="A997" s="25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</row>
    <row r="998" spans="1:181" ht="15.75" customHeight="1" x14ac:dyDescent="0.25">
      <c r="A998" s="25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</row>
    <row r="999" spans="1:181" ht="15.75" customHeight="1" x14ac:dyDescent="0.25">
      <c r="A999" s="25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</row>
    <row r="1000" spans="1:181" ht="15.75" customHeight="1" x14ac:dyDescent="0.25">
      <c r="A1000" s="25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</row>
    <row r="1001" spans="1:181" ht="15.75" customHeight="1" x14ac:dyDescent="0.25">
      <c r="A1001" s="25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</row>
    <row r="1002" spans="1:181" ht="15.75" customHeight="1" x14ac:dyDescent="0.25">
      <c r="A1002" s="25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</row>
    <row r="1003" spans="1:181" ht="15.75" customHeight="1" x14ac:dyDescent="0.25">
      <c r="A1003" s="25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</row>
    <row r="1004" spans="1:181" ht="15.75" customHeight="1" x14ac:dyDescent="0.25">
      <c r="A1004" s="25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</row>
    <row r="1005" spans="1:181" ht="15.75" customHeight="1" x14ac:dyDescent="0.25">
      <c r="A1005" s="25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</row>
    <row r="1006" spans="1:181" ht="15.75" customHeight="1" x14ac:dyDescent="0.25">
      <c r="A1006" s="25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33"/>
      <c r="BD1006" s="33"/>
      <c r="BE1006" s="33"/>
      <c r="BF1006" s="33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</row>
    <row r="1007" spans="1:181" ht="15.75" customHeight="1" x14ac:dyDescent="0.25">
      <c r="A1007" s="25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</row>
    <row r="1008" spans="1:181" ht="15.75" customHeight="1" x14ac:dyDescent="0.25">
      <c r="A1008" s="25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</row>
    <row r="1009" spans="1:181" ht="15.75" customHeight="1" x14ac:dyDescent="0.25">
      <c r="A1009" s="25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</row>
    <row r="1010" spans="1:181" ht="15.75" customHeight="1" x14ac:dyDescent="0.25">
      <c r="A1010" s="25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</row>
    <row r="1011" spans="1:181" ht="15.75" customHeight="1" x14ac:dyDescent="0.25">
      <c r="A1011" s="25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</row>
    <row r="1012" spans="1:181" ht="15.75" customHeight="1" x14ac:dyDescent="0.25">
      <c r="A1012" s="25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  <c r="CY1012" s="33"/>
      <c r="CZ1012" s="33"/>
      <c r="DA1012" s="33"/>
      <c r="DB1012" s="33"/>
      <c r="DC1012" s="33"/>
      <c r="DD1012" s="33"/>
      <c r="DE1012" s="33"/>
      <c r="DF1012" s="33"/>
      <c r="DG1012" s="33"/>
      <c r="DH1012" s="33"/>
      <c r="DI1012" s="33"/>
      <c r="DJ1012" s="33"/>
      <c r="DK1012" s="33"/>
      <c r="DL1012" s="33"/>
      <c r="DM1012" s="33"/>
      <c r="DN1012" s="33"/>
      <c r="DO1012" s="33"/>
      <c r="DP1012" s="33"/>
      <c r="DQ1012" s="33"/>
      <c r="DR1012" s="33"/>
      <c r="DS1012" s="33"/>
      <c r="DT1012" s="33"/>
      <c r="DU1012" s="33"/>
      <c r="DV1012" s="33"/>
      <c r="DW1012" s="33"/>
      <c r="DX1012" s="33"/>
      <c r="DY1012" s="33"/>
      <c r="DZ1012" s="33"/>
      <c r="EA1012" s="33"/>
      <c r="EB1012" s="33"/>
      <c r="EC1012" s="33"/>
      <c r="ED1012" s="33"/>
      <c r="EE1012" s="33"/>
      <c r="EF1012" s="33"/>
      <c r="EG1012" s="33"/>
      <c r="EH1012" s="33"/>
      <c r="EI1012" s="33"/>
      <c r="EJ1012" s="33"/>
      <c r="EK1012" s="33"/>
      <c r="EL1012" s="33"/>
      <c r="EM1012" s="33"/>
      <c r="EN1012" s="33"/>
      <c r="EO1012" s="33"/>
      <c r="EP1012" s="33"/>
      <c r="EQ1012" s="33"/>
      <c r="ER1012" s="33"/>
      <c r="ES1012" s="33"/>
      <c r="ET1012" s="33"/>
      <c r="EU1012" s="33"/>
      <c r="EV1012" s="33"/>
      <c r="EW1012" s="33"/>
      <c r="EX1012" s="33"/>
      <c r="EY1012" s="33"/>
      <c r="EZ1012" s="33"/>
      <c r="FA1012" s="33"/>
      <c r="FB1012" s="33"/>
      <c r="FC1012" s="33"/>
      <c r="FD1012" s="33"/>
      <c r="FE1012" s="33"/>
      <c r="FF1012" s="33"/>
      <c r="FG1012" s="33"/>
      <c r="FH1012" s="33"/>
      <c r="FI1012" s="33"/>
      <c r="FJ1012" s="33"/>
      <c r="FK1012" s="33"/>
      <c r="FL1012" s="33"/>
      <c r="FM1012" s="33"/>
      <c r="FN1012" s="33"/>
      <c r="FO1012" s="33"/>
      <c r="FP1012" s="33"/>
      <c r="FQ1012" s="33"/>
      <c r="FR1012" s="33"/>
      <c r="FS1012" s="33"/>
      <c r="FT1012" s="33"/>
      <c r="FU1012" s="33"/>
      <c r="FV1012" s="33"/>
      <c r="FW1012" s="33"/>
      <c r="FX1012" s="33"/>
      <c r="FY1012" s="33"/>
    </row>
    <row r="1013" spans="1:181" ht="15.75" customHeight="1" x14ac:dyDescent="0.25">
      <c r="A1013" s="25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  <c r="CO1013" s="33"/>
      <c r="CP1013" s="33"/>
      <c r="CQ1013" s="33"/>
      <c r="CR1013" s="33"/>
      <c r="CS1013" s="33"/>
      <c r="CT1013" s="33"/>
      <c r="CU1013" s="33"/>
      <c r="CV1013" s="33"/>
      <c r="CW1013" s="33"/>
      <c r="CX1013" s="33"/>
      <c r="CY1013" s="33"/>
      <c r="CZ1013" s="33"/>
      <c r="DA1013" s="33"/>
      <c r="DB1013" s="33"/>
      <c r="DC1013" s="33"/>
      <c r="DD1013" s="33"/>
      <c r="DE1013" s="33"/>
      <c r="DF1013" s="33"/>
      <c r="DG1013" s="33"/>
      <c r="DH1013" s="33"/>
      <c r="DI1013" s="33"/>
      <c r="DJ1013" s="33"/>
      <c r="DK1013" s="33"/>
      <c r="DL1013" s="33"/>
      <c r="DM1013" s="33"/>
      <c r="DN1013" s="33"/>
      <c r="DO1013" s="33"/>
      <c r="DP1013" s="33"/>
      <c r="DQ1013" s="33"/>
      <c r="DR1013" s="33"/>
      <c r="DS1013" s="33"/>
      <c r="DT1013" s="33"/>
      <c r="DU1013" s="33"/>
      <c r="DV1013" s="33"/>
      <c r="DW1013" s="33"/>
      <c r="DX1013" s="33"/>
      <c r="DY1013" s="33"/>
      <c r="DZ1013" s="33"/>
      <c r="EA1013" s="33"/>
      <c r="EB1013" s="33"/>
      <c r="EC1013" s="33"/>
      <c r="ED1013" s="33"/>
      <c r="EE1013" s="33"/>
      <c r="EF1013" s="33"/>
      <c r="EG1013" s="33"/>
      <c r="EH1013" s="33"/>
      <c r="EI1013" s="33"/>
      <c r="EJ1013" s="33"/>
      <c r="EK1013" s="33"/>
      <c r="EL1013" s="33"/>
      <c r="EM1013" s="33"/>
      <c r="EN1013" s="33"/>
      <c r="EO1013" s="33"/>
      <c r="EP1013" s="33"/>
      <c r="EQ1013" s="33"/>
      <c r="ER1013" s="33"/>
      <c r="ES1013" s="33"/>
      <c r="ET1013" s="33"/>
      <c r="EU1013" s="33"/>
      <c r="EV1013" s="33"/>
      <c r="EW1013" s="33"/>
      <c r="EX1013" s="33"/>
      <c r="EY1013" s="33"/>
      <c r="EZ1013" s="33"/>
      <c r="FA1013" s="33"/>
      <c r="FB1013" s="33"/>
      <c r="FC1013" s="33"/>
      <c r="FD1013" s="33"/>
      <c r="FE1013" s="33"/>
      <c r="FF1013" s="33"/>
      <c r="FG1013" s="33"/>
      <c r="FH1013" s="33"/>
      <c r="FI1013" s="33"/>
      <c r="FJ1013" s="33"/>
      <c r="FK1013" s="33"/>
      <c r="FL1013" s="33"/>
      <c r="FM1013" s="33"/>
      <c r="FN1013" s="33"/>
      <c r="FO1013" s="33"/>
      <c r="FP1013" s="33"/>
      <c r="FQ1013" s="33"/>
      <c r="FR1013" s="33"/>
      <c r="FS1013" s="33"/>
      <c r="FT1013" s="33"/>
      <c r="FU1013" s="33"/>
      <c r="FV1013" s="33"/>
      <c r="FW1013" s="33"/>
      <c r="FX1013" s="33"/>
      <c r="FY1013" s="33"/>
    </row>
    <row r="1014" spans="1:181" ht="15.75" customHeight="1" x14ac:dyDescent="0.25">
      <c r="A1014" s="25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  <c r="CY1014" s="33"/>
      <c r="CZ1014" s="33"/>
      <c r="DA1014" s="33"/>
      <c r="DB1014" s="33"/>
      <c r="DC1014" s="33"/>
      <c r="DD1014" s="33"/>
      <c r="DE1014" s="33"/>
      <c r="DF1014" s="33"/>
      <c r="DG1014" s="33"/>
      <c r="DH1014" s="33"/>
      <c r="DI1014" s="33"/>
      <c r="DJ1014" s="33"/>
      <c r="DK1014" s="33"/>
      <c r="DL1014" s="33"/>
      <c r="DM1014" s="33"/>
      <c r="DN1014" s="33"/>
      <c r="DO1014" s="33"/>
      <c r="DP1014" s="33"/>
      <c r="DQ1014" s="33"/>
      <c r="DR1014" s="33"/>
      <c r="DS1014" s="33"/>
      <c r="DT1014" s="33"/>
      <c r="DU1014" s="33"/>
      <c r="DV1014" s="33"/>
      <c r="DW1014" s="33"/>
      <c r="DX1014" s="33"/>
      <c r="DY1014" s="33"/>
      <c r="DZ1014" s="33"/>
      <c r="EA1014" s="33"/>
      <c r="EB1014" s="33"/>
      <c r="EC1014" s="33"/>
      <c r="ED1014" s="33"/>
      <c r="EE1014" s="33"/>
      <c r="EF1014" s="33"/>
      <c r="EG1014" s="33"/>
      <c r="EH1014" s="33"/>
      <c r="EI1014" s="33"/>
      <c r="EJ1014" s="33"/>
      <c r="EK1014" s="33"/>
      <c r="EL1014" s="33"/>
      <c r="EM1014" s="33"/>
      <c r="EN1014" s="33"/>
      <c r="EO1014" s="33"/>
      <c r="EP1014" s="33"/>
      <c r="EQ1014" s="33"/>
      <c r="ER1014" s="33"/>
      <c r="ES1014" s="33"/>
      <c r="ET1014" s="33"/>
      <c r="EU1014" s="33"/>
      <c r="EV1014" s="33"/>
      <c r="EW1014" s="33"/>
      <c r="EX1014" s="33"/>
      <c r="EY1014" s="33"/>
      <c r="EZ1014" s="33"/>
      <c r="FA1014" s="33"/>
      <c r="FB1014" s="33"/>
      <c r="FC1014" s="33"/>
      <c r="FD1014" s="33"/>
      <c r="FE1014" s="33"/>
      <c r="FF1014" s="33"/>
      <c r="FG1014" s="33"/>
      <c r="FH1014" s="33"/>
      <c r="FI1014" s="33"/>
      <c r="FJ1014" s="33"/>
      <c r="FK1014" s="33"/>
      <c r="FL1014" s="33"/>
      <c r="FM1014" s="33"/>
      <c r="FN1014" s="33"/>
      <c r="FO1014" s="33"/>
      <c r="FP1014" s="33"/>
      <c r="FQ1014" s="33"/>
      <c r="FR1014" s="33"/>
      <c r="FS1014" s="33"/>
      <c r="FT1014" s="33"/>
      <c r="FU1014" s="33"/>
      <c r="FV1014" s="33"/>
      <c r="FW1014" s="33"/>
      <c r="FX1014" s="33"/>
      <c r="FY1014" s="33"/>
    </row>
    <row r="1015" spans="1:181" ht="15.75" customHeight="1" x14ac:dyDescent="0.25">
      <c r="A1015" s="25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  <c r="CO1015" s="33"/>
      <c r="CP1015" s="33"/>
      <c r="CQ1015" s="33"/>
      <c r="CR1015" s="33"/>
      <c r="CS1015" s="33"/>
      <c r="CT1015" s="33"/>
      <c r="CU1015" s="33"/>
      <c r="CV1015" s="33"/>
      <c r="CW1015" s="33"/>
      <c r="CX1015" s="33"/>
      <c r="CY1015" s="33"/>
      <c r="CZ1015" s="33"/>
      <c r="DA1015" s="33"/>
      <c r="DB1015" s="33"/>
      <c r="DC1015" s="33"/>
      <c r="DD1015" s="33"/>
      <c r="DE1015" s="33"/>
      <c r="DF1015" s="33"/>
      <c r="DG1015" s="33"/>
      <c r="DH1015" s="33"/>
      <c r="DI1015" s="33"/>
      <c r="DJ1015" s="33"/>
      <c r="DK1015" s="33"/>
      <c r="DL1015" s="33"/>
      <c r="DM1015" s="33"/>
      <c r="DN1015" s="33"/>
      <c r="DO1015" s="33"/>
      <c r="DP1015" s="33"/>
      <c r="DQ1015" s="33"/>
      <c r="DR1015" s="33"/>
      <c r="DS1015" s="33"/>
      <c r="DT1015" s="33"/>
      <c r="DU1015" s="33"/>
      <c r="DV1015" s="33"/>
      <c r="DW1015" s="33"/>
      <c r="DX1015" s="33"/>
      <c r="DY1015" s="33"/>
      <c r="DZ1015" s="33"/>
      <c r="EA1015" s="33"/>
      <c r="EB1015" s="33"/>
      <c r="EC1015" s="33"/>
      <c r="ED1015" s="33"/>
      <c r="EE1015" s="33"/>
      <c r="EF1015" s="33"/>
      <c r="EG1015" s="33"/>
      <c r="EH1015" s="33"/>
      <c r="EI1015" s="33"/>
      <c r="EJ1015" s="33"/>
      <c r="EK1015" s="33"/>
      <c r="EL1015" s="33"/>
      <c r="EM1015" s="33"/>
      <c r="EN1015" s="33"/>
      <c r="EO1015" s="33"/>
      <c r="EP1015" s="33"/>
      <c r="EQ1015" s="33"/>
      <c r="ER1015" s="33"/>
      <c r="ES1015" s="33"/>
      <c r="ET1015" s="33"/>
      <c r="EU1015" s="33"/>
      <c r="EV1015" s="33"/>
      <c r="EW1015" s="33"/>
      <c r="EX1015" s="33"/>
      <c r="EY1015" s="33"/>
      <c r="EZ1015" s="33"/>
      <c r="FA1015" s="33"/>
      <c r="FB1015" s="33"/>
      <c r="FC1015" s="33"/>
      <c r="FD1015" s="33"/>
      <c r="FE1015" s="33"/>
      <c r="FF1015" s="33"/>
      <c r="FG1015" s="33"/>
      <c r="FH1015" s="33"/>
      <c r="FI1015" s="33"/>
      <c r="FJ1015" s="33"/>
      <c r="FK1015" s="33"/>
      <c r="FL1015" s="33"/>
      <c r="FM1015" s="33"/>
      <c r="FN1015" s="33"/>
      <c r="FO1015" s="33"/>
      <c r="FP1015" s="33"/>
      <c r="FQ1015" s="33"/>
      <c r="FR1015" s="33"/>
      <c r="FS1015" s="33"/>
      <c r="FT1015" s="33"/>
      <c r="FU1015" s="33"/>
      <c r="FV1015" s="33"/>
      <c r="FW1015" s="33"/>
      <c r="FX1015" s="33"/>
      <c r="FY1015" s="33"/>
    </row>
    <row r="1016" spans="1:181" ht="15.75" customHeight="1" x14ac:dyDescent="0.25">
      <c r="A1016" s="25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  <c r="CO1016" s="33"/>
      <c r="CP1016" s="33"/>
      <c r="CQ1016" s="33"/>
      <c r="CR1016" s="33"/>
      <c r="CS1016" s="33"/>
      <c r="CT1016" s="33"/>
      <c r="CU1016" s="33"/>
      <c r="CV1016" s="33"/>
      <c r="CW1016" s="33"/>
      <c r="CX1016" s="33"/>
      <c r="CY1016" s="33"/>
      <c r="CZ1016" s="33"/>
      <c r="DA1016" s="33"/>
      <c r="DB1016" s="33"/>
      <c r="DC1016" s="33"/>
      <c r="DD1016" s="33"/>
      <c r="DE1016" s="33"/>
      <c r="DF1016" s="33"/>
      <c r="DG1016" s="33"/>
      <c r="DH1016" s="33"/>
      <c r="DI1016" s="33"/>
      <c r="DJ1016" s="33"/>
      <c r="DK1016" s="33"/>
      <c r="DL1016" s="33"/>
      <c r="DM1016" s="33"/>
      <c r="DN1016" s="33"/>
      <c r="DO1016" s="33"/>
      <c r="DP1016" s="33"/>
      <c r="DQ1016" s="33"/>
      <c r="DR1016" s="33"/>
      <c r="DS1016" s="33"/>
      <c r="DT1016" s="33"/>
      <c r="DU1016" s="33"/>
      <c r="DV1016" s="33"/>
      <c r="DW1016" s="33"/>
      <c r="DX1016" s="33"/>
      <c r="DY1016" s="33"/>
      <c r="DZ1016" s="33"/>
      <c r="EA1016" s="33"/>
      <c r="EB1016" s="33"/>
      <c r="EC1016" s="33"/>
      <c r="ED1016" s="33"/>
      <c r="EE1016" s="33"/>
      <c r="EF1016" s="33"/>
      <c r="EG1016" s="33"/>
      <c r="EH1016" s="33"/>
      <c r="EI1016" s="33"/>
      <c r="EJ1016" s="33"/>
      <c r="EK1016" s="33"/>
      <c r="EL1016" s="33"/>
      <c r="EM1016" s="33"/>
      <c r="EN1016" s="33"/>
      <c r="EO1016" s="33"/>
      <c r="EP1016" s="33"/>
      <c r="EQ1016" s="33"/>
      <c r="ER1016" s="33"/>
      <c r="ES1016" s="33"/>
      <c r="ET1016" s="33"/>
      <c r="EU1016" s="33"/>
      <c r="EV1016" s="33"/>
      <c r="EW1016" s="33"/>
      <c r="EX1016" s="33"/>
      <c r="EY1016" s="33"/>
      <c r="EZ1016" s="33"/>
      <c r="FA1016" s="33"/>
      <c r="FB1016" s="33"/>
      <c r="FC1016" s="33"/>
      <c r="FD1016" s="33"/>
      <c r="FE1016" s="33"/>
      <c r="FF1016" s="33"/>
      <c r="FG1016" s="33"/>
      <c r="FH1016" s="33"/>
      <c r="FI1016" s="33"/>
      <c r="FJ1016" s="33"/>
      <c r="FK1016" s="33"/>
      <c r="FL1016" s="33"/>
      <c r="FM1016" s="33"/>
      <c r="FN1016" s="33"/>
      <c r="FO1016" s="33"/>
      <c r="FP1016" s="33"/>
      <c r="FQ1016" s="33"/>
      <c r="FR1016" s="33"/>
      <c r="FS1016" s="33"/>
      <c r="FT1016" s="33"/>
      <c r="FU1016" s="33"/>
      <c r="FV1016" s="33"/>
      <c r="FW1016" s="33"/>
      <c r="FX1016" s="33"/>
      <c r="FY1016" s="33"/>
    </row>
    <row r="1017" spans="1:181" ht="15.75" customHeight="1" x14ac:dyDescent="0.25">
      <c r="A1017" s="25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  <c r="CY1017" s="33"/>
      <c r="CZ1017" s="33"/>
      <c r="DA1017" s="33"/>
      <c r="DB1017" s="33"/>
      <c r="DC1017" s="33"/>
      <c r="DD1017" s="33"/>
      <c r="DE1017" s="33"/>
      <c r="DF1017" s="33"/>
      <c r="DG1017" s="33"/>
      <c r="DH1017" s="33"/>
      <c r="DI1017" s="33"/>
      <c r="DJ1017" s="33"/>
      <c r="DK1017" s="33"/>
      <c r="DL1017" s="33"/>
      <c r="DM1017" s="33"/>
      <c r="DN1017" s="33"/>
      <c r="DO1017" s="33"/>
      <c r="DP1017" s="33"/>
      <c r="DQ1017" s="33"/>
      <c r="DR1017" s="33"/>
      <c r="DS1017" s="33"/>
      <c r="DT1017" s="33"/>
      <c r="DU1017" s="33"/>
      <c r="DV1017" s="33"/>
      <c r="DW1017" s="33"/>
      <c r="DX1017" s="33"/>
      <c r="DY1017" s="33"/>
      <c r="DZ1017" s="33"/>
      <c r="EA1017" s="33"/>
      <c r="EB1017" s="33"/>
      <c r="EC1017" s="33"/>
      <c r="ED1017" s="33"/>
      <c r="EE1017" s="33"/>
      <c r="EF1017" s="33"/>
      <c r="EG1017" s="33"/>
      <c r="EH1017" s="33"/>
      <c r="EI1017" s="33"/>
      <c r="EJ1017" s="33"/>
      <c r="EK1017" s="33"/>
      <c r="EL1017" s="33"/>
      <c r="EM1017" s="33"/>
      <c r="EN1017" s="33"/>
      <c r="EO1017" s="33"/>
      <c r="EP1017" s="33"/>
      <c r="EQ1017" s="33"/>
      <c r="ER1017" s="33"/>
      <c r="ES1017" s="33"/>
      <c r="ET1017" s="33"/>
      <c r="EU1017" s="33"/>
      <c r="EV1017" s="33"/>
      <c r="EW1017" s="33"/>
      <c r="EX1017" s="33"/>
      <c r="EY1017" s="33"/>
      <c r="EZ1017" s="33"/>
      <c r="FA1017" s="33"/>
      <c r="FB1017" s="33"/>
      <c r="FC1017" s="33"/>
      <c r="FD1017" s="33"/>
      <c r="FE1017" s="33"/>
      <c r="FF1017" s="33"/>
      <c r="FG1017" s="33"/>
      <c r="FH1017" s="33"/>
      <c r="FI1017" s="33"/>
      <c r="FJ1017" s="33"/>
      <c r="FK1017" s="33"/>
      <c r="FL1017" s="33"/>
      <c r="FM1017" s="33"/>
      <c r="FN1017" s="33"/>
      <c r="FO1017" s="33"/>
      <c r="FP1017" s="33"/>
      <c r="FQ1017" s="33"/>
      <c r="FR1017" s="33"/>
      <c r="FS1017" s="33"/>
      <c r="FT1017" s="33"/>
      <c r="FU1017" s="33"/>
      <c r="FV1017" s="33"/>
      <c r="FW1017" s="33"/>
      <c r="FX1017" s="33"/>
      <c r="FY1017" s="33"/>
    </row>
    <row r="1018" spans="1:181" ht="15.75" customHeight="1" x14ac:dyDescent="0.25">
      <c r="A1018" s="25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33"/>
      <c r="DT1018" s="33"/>
      <c r="DU1018" s="33"/>
      <c r="DV1018" s="33"/>
      <c r="DW1018" s="33"/>
      <c r="DX1018" s="33"/>
      <c r="DY1018" s="33"/>
      <c r="DZ1018" s="33"/>
      <c r="EA1018" s="33"/>
      <c r="EB1018" s="33"/>
      <c r="EC1018" s="33"/>
      <c r="ED1018" s="33"/>
      <c r="EE1018" s="33"/>
      <c r="EF1018" s="33"/>
      <c r="EG1018" s="33"/>
      <c r="EH1018" s="33"/>
      <c r="EI1018" s="33"/>
      <c r="EJ1018" s="33"/>
      <c r="EK1018" s="33"/>
      <c r="EL1018" s="33"/>
      <c r="EM1018" s="33"/>
      <c r="EN1018" s="33"/>
      <c r="EO1018" s="33"/>
      <c r="EP1018" s="33"/>
      <c r="EQ1018" s="33"/>
      <c r="ER1018" s="33"/>
      <c r="ES1018" s="33"/>
      <c r="ET1018" s="33"/>
      <c r="EU1018" s="33"/>
      <c r="EV1018" s="33"/>
      <c r="EW1018" s="33"/>
      <c r="EX1018" s="33"/>
      <c r="EY1018" s="33"/>
      <c r="EZ1018" s="33"/>
      <c r="FA1018" s="33"/>
      <c r="FB1018" s="33"/>
      <c r="FC1018" s="33"/>
      <c r="FD1018" s="33"/>
      <c r="FE1018" s="33"/>
      <c r="FF1018" s="33"/>
      <c r="FG1018" s="33"/>
      <c r="FH1018" s="33"/>
      <c r="FI1018" s="33"/>
      <c r="FJ1018" s="33"/>
      <c r="FK1018" s="33"/>
      <c r="FL1018" s="33"/>
      <c r="FM1018" s="33"/>
      <c r="FN1018" s="33"/>
      <c r="FO1018" s="33"/>
      <c r="FP1018" s="33"/>
      <c r="FQ1018" s="33"/>
      <c r="FR1018" s="33"/>
      <c r="FS1018" s="33"/>
      <c r="FT1018" s="33"/>
      <c r="FU1018" s="33"/>
      <c r="FV1018" s="33"/>
      <c r="FW1018" s="33"/>
      <c r="FX1018" s="33"/>
      <c r="FY1018" s="33"/>
    </row>
    <row r="1019" spans="1:181" ht="15.75" customHeight="1" x14ac:dyDescent="0.25">
      <c r="A1019" s="25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  <c r="CY1019" s="33"/>
      <c r="CZ1019" s="33"/>
      <c r="DA1019" s="33"/>
      <c r="DB1019" s="33"/>
      <c r="DC1019" s="33"/>
      <c r="DD1019" s="33"/>
      <c r="DE1019" s="33"/>
      <c r="DF1019" s="33"/>
      <c r="DG1019" s="33"/>
      <c r="DH1019" s="33"/>
      <c r="DI1019" s="33"/>
      <c r="DJ1019" s="33"/>
      <c r="DK1019" s="33"/>
      <c r="DL1019" s="33"/>
      <c r="DM1019" s="33"/>
      <c r="DN1019" s="33"/>
      <c r="DO1019" s="33"/>
      <c r="DP1019" s="33"/>
      <c r="DQ1019" s="33"/>
      <c r="DR1019" s="33"/>
      <c r="DS1019" s="33"/>
      <c r="DT1019" s="33"/>
      <c r="DU1019" s="33"/>
      <c r="DV1019" s="33"/>
      <c r="DW1019" s="33"/>
      <c r="DX1019" s="33"/>
      <c r="DY1019" s="33"/>
      <c r="DZ1019" s="33"/>
      <c r="EA1019" s="33"/>
      <c r="EB1019" s="33"/>
      <c r="EC1019" s="33"/>
      <c r="ED1019" s="33"/>
      <c r="EE1019" s="33"/>
      <c r="EF1019" s="33"/>
      <c r="EG1019" s="33"/>
      <c r="EH1019" s="33"/>
      <c r="EI1019" s="33"/>
      <c r="EJ1019" s="33"/>
      <c r="EK1019" s="33"/>
      <c r="EL1019" s="33"/>
      <c r="EM1019" s="33"/>
      <c r="EN1019" s="33"/>
      <c r="EO1019" s="33"/>
      <c r="EP1019" s="33"/>
      <c r="EQ1019" s="33"/>
      <c r="ER1019" s="33"/>
      <c r="ES1019" s="33"/>
      <c r="ET1019" s="33"/>
      <c r="EU1019" s="33"/>
      <c r="EV1019" s="33"/>
      <c r="EW1019" s="33"/>
      <c r="EX1019" s="33"/>
      <c r="EY1019" s="33"/>
      <c r="EZ1019" s="33"/>
      <c r="FA1019" s="33"/>
      <c r="FB1019" s="33"/>
      <c r="FC1019" s="33"/>
      <c r="FD1019" s="33"/>
      <c r="FE1019" s="33"/>
      <c r="FF1019" s="33"/>
      <c r="FG1019" s="33"/>
      <c r="FH1019" s="33"/>
      <c r="FI1019" s="33"/>
      <c r="FJ1019" s="33"/>
      <c r="FK1019" s="33"/>
      <c r="FL1019" s="33"/>
      <c r="FM1019" s="33"/>
      <c r="FN1019" s="33"/>
      <c r="FO1019" s="33"/>
      <c r="FP1019" s="33"/>
      <c r="FQ1019" s="33"/>
      <c r="FR1019" s="33"/>
      <c r="FS1019" s="33"/>
      <c r="FT1019" s="33"/>
      <c r="FU1019" s="33"/>
      <c r="FV1019" s="33"/>
      <c r="FW1019" s="33"/>
      <c r="FX1019" s="33"/>
      <c r="FY1019" s="33"/>
    </row>
    <row r="1020" spans="1:181" ht="15.75" customHeight="1" x14ac:dyDescent="0.25">
      <c r="A1020" s="25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  <c r="CY1020" s="33"/>
      <c r="CZ1020" s="33"/>
      <c r="DA1020" s="33"/>
      <c r="DB1020" s="33"/>
      <c r="DC1020" s="33"/>
      <c r="DD1020" s="33"/>
      <c r="DE1020" s="33"/>
      <c r="DF1020" s="33"/>
      <c r="DG1020" s="33"/>
      <c r="DH1020" s="33"/>
      <c r="DI1020" s="33"/>
      <c r="DJ1020" s="33"/>
      <c r="DK1020" s="33"/>
      <c r="DL1020" s="33"/>
      <c r="DM1020" s="33"/>
      <c r="DN1020" s="33"/>
      <c r="DO1020" s="33"/>
      <c r="DP1020" s="33"/>
      <c r="DQ1020" s="33"/>
      <c r="DR1020" s="33"/>
      <c r="DS1020" s="33"/>
      <c r="DT1020" s="33"/>
      <c r="DU1020" s="33"/>
      <c r="DV1020" s="33"/>
      <c r="DW1020" s="33"/>
      <c r="DX1020" s="33"/>
      <c r="DY1020" s="33"/>
      <c r="DZ1020" s="33"/>
      <c r="EA1020" s="33"/>
      <c r="EB1020" s="33"/>
      <c r="EC1020" s="33"/>
      <c r="ED1020" s="33"/>
      <c r="EE1020" s="33"/>
      <c r="EF1020" s="33"/>
      <c r="EG1020" s="33"/>
      <c r="EH1020" s="33"/>
      <c r="EI1020" s="33"/>
      <c r="EJ1020" s="33"/>
      <c r="EK1020" s="33"/>
      <c r="EL1020" s="33"/>
      <c r="EM1020" s="33"/>
      <c r="EN1020" s="33"/>
      <c r="EO1020" s="33"/>
      <c r="EP1020" s="33"/>
      <c r="EQ1020" s="33"/>
      <c r="ER1020" s="33"/>
      <c r="ES1020" s="33"/>
      <c r="ET1020" s="33"/>
      <c r="EU1020" s="33"/>
      <c r="EV1020" s="33"/>
      <c r="EW1020" s="33"/>
      <c r="EX1020" s="33"/>
      <c r="EY1020" s="33"/>
      <c r="EZ1020" s="33"/>
      <c r="FA1020" s="33"/>
      <c r="FB1020" s="33"/>
      <c r="FC1020" s="33"/>
      <c r="FD1020" s="33"/>
      <c r="FE1020" s="33"/>
      <c r="FF1020" s="33"/>
      <c r="FG1020" s="33"/>
      <c r="FH1020" s="33"/>
      <c r="FI1020" s="33"/>
      <c r="FJ1020" s="33"/>
      <c r="FK1020" s="33"/>
      <c r="FL1020" s="33"/>
      <c r="FM1020" s="33"/>
      <c r="FN1020" s="33"/>
      <c r="FO1020" s="33"/>
      <c r="FP1020" s="33"/>
      <c r="FQ1020" s="33"/>
      <c r="FR1020" s="33"/>
      <c r="FS1020" s="33"/>
      <c r="FT1020" s="33"/>
      <c r="FU1020" s="33"/>
      <c r="FV1020" s="33"/>
      <c r="FW1020" s="33"/>
      <c r="FX1020" s="33"/>
      <c r="FY1020" s="33"/>
    </row>
    <row r="1021" spans="1:181" ht="15.75" customHeight="1" x14ac:dyDescent="0.25">
      <c r="A1021" s="25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  <c r="CY1021" s="33"/>
      <c r="CZ1021" s="33"/>
      <c r="DA1021" s="33"/>
      <c r="DB1021" s="33"/>
      <c r="DC1021" s="33"/>
      <c r="DD1021" s="33"/>
      <c r="DE1021" s="33"/>
      <c r="DF1021" s="33"/>
      <c r="DG1021" s="33"/>
      <c r="DH1021" s="33"/>
      <c r="DI1021" s="33"/>
      <c r="DJ1021" s="33"/>
      <c r="DK1021" s="33"/>
      <c r="DL1021" s="33"/>
      <c r="DM1021" s="33"/>
      <c r="DN1021" s="33"/>
      <c r="DO1021" s="33"/>
      <c r="DP1021" s="33"/>
      <c r="DQ1021" s="33"/>
      <c r="DR1021" s="33"/>
      <c r="DS1021" s="33"/>
      <c r="DT1021" s="33"/>
      <c r="DU1021" s="33"/>
      <c r="DV1021" s="33"/>
      <c r="DW1021" s="33"/>
      <c r="DX1021" s="33"/>
      <c r="DY1021" s="33"/>
      <c r="DZ1021" s="33"/>
      <c r="EA1021" s="33"/>
      <c r="EB1021" s="33"/>
      <c r="EC1021" s="33"/>
      <c r="ED1021" s="33"/>
      <c r="EE1021" s="33"/>
      <c r="EF1021" s="33"/>
      <c r="EG1021" s="33"/>
      <c r="EH1021" s="33"/>
      <c r="EI1021" s="33"/>
      <c r="EJ1021" s="33"/>
      <c r="EK1021" s="33"/>
      <c r="EL1021" s="33"/>
      <c r="EM1021" s="33"/>
      <c r="EN1021" s="33"/>
      <c r="EO1021" s="33"/>
      <c r="EP1021" s="33"/>
      <c r="EQ1021" s="33"/>
      <c r="ER1021" s="33"/>
      <c r="ES1021" s="33"/>
      <c r="ET1021" s="33"/>
      <c r="EU1021" s="33"/>
      <c r="EV1021" s="33"/>
      <c r="EW1021" s="33"/>
      <c r="EX1021" s="33"/>
      <c r="EY1021" s="33"/>
      <c r="EZ1021" s="33"/>
      <c r="FA1021" s="33"/>
      <c r="FB1021" s="33"/>
      <c r="FC1021" s="33"/>
      <c r="FD1021" s="33"/>
      <c r="FE1021" s="33"/>
      <c r="FF1021" s="33"/>
      <c r="FG1021" s="33"/>
      <c r="FH1021" s="33"/>
      <c r="FI1021" s="33"/>
      <c r="FJ1021" s="33"/>
      <c r="FK1021" s="33"/>
      <c r="FL1021" s="33"/>
      <c r="FM1021" s="33"/>
      <c r="FN1021" s="33"/>
      <c r="FO1021" s="33"/>
      <c r="FP1021" s="33"/>
      <c r="FQ1021" s="33"/>
      <c r="FR1021" s="33"/>
      <c r="FS1021" s="33"/>
      <c r="FT1021" s="33"/>
      <c r="FU1021" s="33"/>
      <c r="FV1021" s="33"/>
      <c r="FW1021" s="33"/>
      <c r="FX1021" s="33"/>
      <c r="FY1021" s="33"/>
    </row>
    <row r="1022" spans="1:181" ht="15.75" customHeight="1" x14ac:dyDescent="0.25">
      <c r="A1022" s="25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  <c r="CY1022" s="33"/>
      <c r="CZ1022" s="33"/>
      <c r="DA1022" s="33"/>
      <c r="DB1022" s="33"/>
      <c r="DC1022" s="33"/>
      <c r="DD1022" s="33"/>
      <c r="DE1022" s="33"/>
      <c r="DF1022" s="33"/>
      <c r="DG1022" s="33"/>
      <c r="DH1022" s="33"/>
      <c r="DI1022" s="33"/>
      <c r="DJ1022" s="33"/>
      <c r="DK1022" s="33"/>
      <c r="DL1022" s="33"/>
      <c r="DM1022" s="33"/>
      <c r="DN1022" s="33"/>
      <c r="DO1022" s="33"/>
      <c r="DP1022" s="33"/>
      <c r="DQ1022" s="33"/>
      <c r="DR1022" s="33"/>
      <c r="DS1022" s="33"/>
      <c r="DT1022" s="33"/>
      <c r="DU1022" s="33"/>
      <c r="DV1022" s="33"/>
      <c r="DW1022" s="33"/>
      <c r="DX1022" s="33"/>
      <c r="DY1022" s="33"/>
      <c r="DZ1022" s="33"/>
      <c r="EA1022" s="33"/>
      <c r="EB1022" s="33"/>
      <c r="EC1022" s="33"/>
      <c r="ED1022" s="33"/>
      <c r="EE1022" s="33"/>
      <c r="EF1022" s="33"/>
      <c r="EG1022" s="33"/>
      <c r="EH1022" s="33"/>
      <c r="EI1022" s="33"/>
      <c r="EJ1022" s="33"/>
      <c r="EK1022" s="33"/>
      <c r="EL1022" s="33"/>
      <c r="EM1022" s="33"/>
      <c r="EN1022" s="33"/>
      <c r="EO1022" s="33"/>
      <c r="EP1022" s="33"/>
      <c r="EQ1022" s="33"/>
      <c r="ER1022" s="33"/>
      <c r="ES1022" s="33"/>
      <c r="ET1022" s="33"/>
      <c r="EU1022" s="33"/>
      <c r="EV1022" s="33"/>
      <c r="EW1022" s="33"/>
      <c r="EX1022" s="33"/>
      <c r="EY1022" s="33"/>
      <c r="EZ1022" s="33"/>
      <c r="FA1022" s="33"/>
      <c r="FB1022" s="33"/>
      <c r="FC1022" s="33"/>
      <c r="FD1022" s="33"/>
      <c r="FE1022" s="33"/>
      <c r="FF1022" s="33"/>
      <c r="FG1022" s="33"/>
      <c r="FH1022" s="33"/>
      <c r="FI1022" s="33"/>
      <c r="FJ1022" s="33"/>
      <c r="FK1022" s="33"/>
      <c r="FL1022" s="33"/>
      <c r="FM1022" s="33"/>
      <c r="FN1022" s="33"/>
      <c r="FO1022" s="33"/>
      <c r="FP1022" s="33"/>
      <c r="FQ1022" s="33"/>
      <c r="FR1022" s="33"/>
      <c r="FS1022" s="33"/>
      <c r="FT1022" s="33"/>
      <c r="FU1022" s="33"/>
      <c r="FV1022" s="33"/>
      <c r="FW1022" s="33"/>
      <c r="FX1022" s="33"/>
      <c r="FY1022" s="33"/>
    </row>
    <row r="1023" spans="1:181" ht="15.75" customHeight="1" x14ac:dyDescent="0.25">
      <c r="A1023" s="25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  <c r="CY1023" s="33"/>
      <c r="CZ1023" s="33"/>
      <c r="DA1023" s="33"/>
      <c r="DB1023" s="33"/>
      <c r="DC1023" s="33"/>
      <c r="DD1023" s="33"/>
      <c r="DE1023" s="33"/>
      <c r="DF1023" s="33"/>
      <c r="DG1023" s="33"/>
      <c r="DH1023" s="33"/>
      <c r="DI1023" s="33"/>
      <c r="DJ1023" s="33"/>
      <c r="DK1023" s="33"/>
      <c r="DL1023" s="33"/>
      <c r="DM1023" s="33"/>
      <c r="DN1023" s="33"/>
      <c r="DO1023" s="33"/>
      <c r="DP1023" s="33"/>
      <c r="DQ1023" s="33"/>
      <c r="DR1023" s="33"/>
      <c r="DS1023" s="33"/>
      <c r="DT1023" s="33"/>
      <c r="DU1023" s="33"/>
      <c r="DV1023" s="33"/>
      <c r="DW1023" s="33"/>
      <c r="DX1023" s="33"/>
      <c r="DY1023" s="33"/>
      <c r="DZ1023" s="33"/>
      <c r="EA1023" s="33"/>
      <c r="EB1023" s="33"/>
      <c r="EC1023" s="33"/>
      <c r="ED1023" s="33"/>
      <c r="EE1023" s="33"/>
      <c r="EF1023" s="33"/>
      <c r="EG1023" s="33"/>
      <c r="EH1023" s="33"/>
      <c r="EI1023" s="33"/>
      <c r="EJ1023" s="33"/>
      <c r="EK1023" s="33"/>
      <c r="EL1023" s="33"/>
      <c r="EM1023" s="33"/>
      <c r="EN1023" s="33"/>
      <c r="EO1023" s="33"/>
      <c r="EP1023" s="33"/>
      <c r="EQ1023" s="33"/>
      <c r="ER1023" s="33"/>
      <c r="ES1023" s="33"/>
      <c r="ET1023" s="33"/>
      <c r="EU1023" s="33"/>
      <c r="EV1023" s="33"/>
      <c r="EW1023" s="33"/>
      <c r="EX1023" s="33"/>
      <c r="EY1023" s="33"/>
      <c r="EZ1023" s="33"/>
      <c r="FA1023" s="33"/>
      <c r="FB1023" s="33"/>
      <c r="FC1023" s="33"/>
      <c r="FD1023" s="33"/>
      <c r="FE1023" s="33"/>
      <c r="FF1023" s="33"/>
      <c r="FG1023" s="33"/>
      <c r="FH1023" s="33"/>
      <c r="FI1023" s="33"/>
      <c r="FJ1023" s="33"/>
      <c r="FK1023" s="33"/>
      <c r="FL1023" s="33"/>
      <c r="FM1023" s="33"/>
      <c r="FN1023" s="33"/>
      <c r="FO1023" s="33"/>
      <c r="FP1023" s="33"/>
      <c r="FQ1023" s="33"/>
      <c r="FR1023" s="33"/>
      <c r="FS1023" s="33"/>
      <c r="FT1023" s="33"/>
      <c r="FU1023" s="33"/>
      <c r="FV1023" s="33"/>
      <c r="FW1023" s="33"/>
      <c r="FX1023" s="33"/>
      <c r="FY1023" s="33"/>
    </row>
    <row r="1024" spans="1:181" ht="15.75" customHeight="1" x14ac:dyDescent="0.25">
      <c r="A1024" s="25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  <c r="CY1024" s="33"/>
      <c r="CZ1024" s="33"/>
      <c r="DA1024" s="33"/>
      <c r="DB1024" s="33"/>
      <c r="DC1024" s="33"/>
      <c r="DD1024" s="33"/>
      <c r="DE1024" s="33"/>
      <c r="DF1024" s="33"/>
      <c r="DG1024" s="33"/>
      <c r="DH1024" s="33"/>
      <c r="DI1024" s="33"/>
      <c r="DJ1024" s="33"/>
      <c r="DK1024" s="33"/>
      <c r="DL1024" s="33"/>
      <c r="DM1024" s="33"/>
      <c r="DN1024" s="33"/>
      <c r="DO1024" s="33"/>
      <c r="DP1024" s="33"/>
      <c r="DQ1024" s="33"/>
      <c r="DR1024" s="33"/>
      <c r="DS1024" s="33"/>
      <c r="DT1024" s="33"/>
      <c r="DU1024" s="33"/>
      <c r="DV1024" s="33"/>
      <c r="DW1024" s="33"/>
      <c r="DX1024" s="33"/>
      <c r="DY1024" s="33"/>
      <c r="DZ1024" s="33"/>
      <c r="EA1024" s="33"/>
      <c r="EB1024" s="33"/>
      <c r="EC1024" s="33"/>
      <c r="ED1024" s="33"/>
      <c r="EE1024" s="33"/>
      <c r="EF1024" s="33"/>
      <c r="EG1024" s="33"/>
      <c r="EH1024" s="33"/>
      <c r="EI1024" s="33"/>
      <c r="EJ1024" s="33"/>
      <c r="EK1024" s="33"/>
      <c r="EL1024" s="33"/>
      <c r="EM1024" s="33"/>
      <c r="EN1024" s="33"/>
      <c r="EO1024" s="33"/>
      <c r="EP1024" s="33"/>
      <c r="EQ1024" s="33"/>
      <c r="ER1024" s="33"/>
      <c r="ES1024" s="33"/>
      <c r="ET1024" s="33"/>
      <c r="EU1024" s="33"/>
      <c r="EV1024" s="33"/>
      <c r="EW1024" s="33"/>
      <c r="EX1024" s="33"/>
      <c r="EY1024" s="33"/>
      <c r="EZ1024" s="33"/>
      <c r="FA1024" s="33"/>
      <c r="FB1024" s="33"/>
      <c r="FC1024" s="33"/>
      <c r="FD1024" s="33"/>
      <c r="FE1024" s="33"/>
      <c r="FF1024" s="33"/>
      <c r="FG1024" s="33"/>
      <c r="FH1024" s="33"/>
      <c r="FI1024" s="33"/>
      <c r="FJ1024" s="33"/>
      <c r="FK1024" s="33"/>
      <c r="FL1024" s="33"/>
      <c r="FM1024" s="33"/>
      <c r="FN1024" s="33"/>
      <c r="FO1024" s="33"/>
      <c r="FP1024" s="33"/>
      <c r="FQ1024" s="33"/>
      <c r="FR1024" s="33"/>
      <c r="FS1024" s="33"/>
      <c r="FT1024" s="33"/>
      <c r="FU1024" s="33"/>
      <c r="FV1024" s="33"/>
      <c r="FW1024" s="33"/>
      <c r="FX1024" s="33"/>
      <c r="FY1024" s="33"/>
    </row>
    <row r="1025" spans="1:181" ht="15.75" customHeight="1" x14ac:dyDescent="0.25">
      <c r="A1025" s="25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33"/>
      <c r="DT1025" s="33"/>
      <c r="DU1025" s="33"/>
      <c r="DV1025" s="33"/>
      <c r="DW1025" s="33"/>
      <c r="DX1025" s="33"/>
      <c r="DY1025" s="33"/>
      <c r="DZ1025" s="33"/>
      <c r="EA1025" s="33"/>
      <c r="EB1025" s="33"/>
      <c r="EC1025" s="33"/>
      <c r="ED1025" s="33"/>
      <c r="EE1025" s="33"/>
      <c r="EF1025" s="33"/>
      <c r="EG1025" s="33"/>
      <c r="EH1025" s="33"/>
      <c r="EI1025" s="33"/>
      <c r="EJ1025" s="33"/>
      <c r="EK1025" s="33"/>
      <c r="EL1025" s="33"/>
      <c r="EM1025" s="33"/>
      <c r="EN1025" s="33"/>
      <c r="EO1025" s="33"/>
      <c r="EP1025" s="33"/>
      <c r="EQ1025" s="33"/>
      <c r="ER1025" s="33"/>
      <c r="ES1025" s="33"/>
      <c r="ET1025" s="33"/>
      <c r="EU1025" s="33"/>
      <c r="EV1025" s="33"/>
      <c r="EW1025" s="33"/>
      <c r="EX1025" s="33"/>
      <c r="EY1025" s="33"/>
      <c r="EZ1025" s="33"/>
      <c r="FA1025" s="33"/>
      <c r="FB1025" s="33"/>
      <c r="FC1025" s="33"/>
      <c r="FD1025" s="33"/>
      <c r="FE1025" s="33"/>
      <c r="FF1025" s="33"/>
      <c r="FG1025" s="33"/>
      <c r="FH1025" s="33"/>
      <c r="FI1025" s="33"/>
      <c r="FJ1025" s="33"/>
      <c r="FK1025" s="33"/>
      <c r="FL1025" s="33"/>
      <c r="FM1025" s="33"/>
      <c r="FN1025" s="33"/>
      <c r="FO1025" s="33"/>
      <c r="FP1025" s="33"/>
      <c r="FQ1025" s="33"/>
      <c r="FR1025" s="33"/>
      <c r="FS1025" s="33"/>
      <c r="FT1025" s="33"/>
      <c r="FU1025" s="33"/>
      <c r="FV1025" s="33"/>
      <c r="FW1025" s="33"/>
      <c r="FX1025" s="33"/>
      <c r="FY1025" s="33"/>
    </row>
    <row r="1026" spans="1:181" ht="15.75" customHeight="1" x14ac:dyDescent="0.25">
      <c r="A1026" s="25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33"/>
      <c r="DT1026" s="33"/>
      <c r="DU1026" s="33"/>
      <c r="DV1026" s="33"/>
      <c r="DW1026" s="33"/>
      <c r="DX1026" s="33"/>
      <c r="DY1026" s="33"/>
      <c r="DZ1026" s="33"/>
      <c r="EA1026" s="33"/>
      <c r="EB1026" s="33"/>
      <c r="EC1026" s="33"/>
      <c r="ED1026" s="33"/>
      <c r="EE1026" s="33"/>
      <c r="EF1026" s="33"/>
      <c r="EG1026" s="33"/>
      <c r="EH1026" s="33"/>
      <c r="EI1026" s="33"/>
      <c r="EJ1026" s="33"/>
      <c r="EK1026" s="33"/>
      <c r="EL1026" s="33"/>
      <c r="EM1026" s="33"/>
      <c r="EN1026" s="33"/>
      <c r="EO1026" s="33"/>
      <c r="EP1026" s="33"/>
      <c r="EQ1026" s="33"/>
      <c r="ER1026" s="33"/>
      <c r="ES1026" s="33"/>
      <c r="ET1026" s="33"/>
      <c r="EU1026" s="33"/>
      <c r="EV1026" s="33"/>
      <c r="EW1026" s="33"/>
      <c r="EX1026" s="33"/>
      <c r="EY1026" s="33"/>
      <c r="EZ1026" s="33"/>
      <c r="FA1026" s="33"/>
      <c r="FB1026" s="33"/>
      <c r="FC1026" s="33"/>
      <c r="FD1026" s="33"/>
      <c r="FE1026" s="33"/>
      <c r="FF1026" s="33"/>
      <c r="FG1026" s="33"/>
      <c r="FH1026" s="33"/>
      <c r="FI1026" s="33"/>
      <c r="FJ1026" s="33"/>
      <c r="FK1026" s="33"/>
      <c r="FL1026" s="33"/>
      <c r="FM1026" s="33"/>
      <c r="FN1026" s="33"/>
      <c r="FO1026" s="33"/>
      <c r="FP1026" s="33"/>
      <c r="FQ1026" s="33"/>
      <c r="FR1026" s="33"/>
      <c r="FS1026" s="33"/>
      <c r="FT1026" s="33"/>
      <c r="FU1026" s="33"/>
      <c r="FV1026" s="33"/>
      <c r="FW1026" s="33"/>
      <c r="FX1026" s="33"/>
      <c r="FY1026" s="33"/>
    </row>
    <row r="1027" spans="1:181" ht="15.75" customHeight="1" x14ac:dyDescent="0.25">
      <c r="A1027" s="25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  <c r="CO1027" s="33"/>
      <c r="CP1027" s="33"/>
      <c r="CQ1027" s="33"/>
      <c r="CR1027" s="33"/>
      <c r="CS1027" s="33"/>
      <c r="CT1027" s="33"/>
      <c r="CU1027" s="33"/>
      <c r="CV1027" s="33"/>
      <c r="CW1027" s="33"/>
      <c r="CX1027" s="33"/>
      <c r="CY1027" s="33"/>
      <c r="CZ1027" s="33"/>
      <c r="DA1027" s="33"/>
      <c r="DB1027" s="33"/>
      <c r="DC1027" s="33"/>
      <c r="DD1027" s="33"/>
      <c r="DE1027" s="33"/>
      <c r="DF1027" s="33"/>
      <c r="DG1027" s="33"/>
      <c r="DH1027" s="33"/>
      <c r="DI1027" s="33"/>
      <c r="DJ1027" s="33"/>
      <c r="DK1027" s="33"/>
      <c r="DL1027" s="33"/>
      <c r="DM1027" s="33"/>
      <c r="DN1027" s="33"/>
      <c r="DO1027" s="33"/>
      <c r="DP1027" s="33"/>
      <c r="DQ1027" s="33"/>
      <c r="DR1027" s="33"/>
      <c r="DS1027" s="33"/>
      <c r="DT1027" s="33"/>
      <c r="DU1027" s="33"/>
      <c r="DV1027" s="33"/>
      <c r="DW1027" s="33"/>
      <c r="DX1027" s="33"/>
      <c r="DY1027" s="33"/>
      <c r="DZ1027" s="33"/>
      <c r="EA1027" s="33"/>
      <c r="EB1027" s="33"/>
      <c r="EC1027" s="33"/>
      <c r="ED1027" s="33"/>
      <c r="EE1027" s="33"/>
      <c r="EF1027" s="33"/>
      <c r="EG1027" s="33"/>
      <c r="EH1027" s="33"/>
      <c r="EI1027" s="33"/>
      <c r="EJ1027" s="33"/>
      <c r="EK1027" s="33"/>
      <c r="EL1027" s="33"/>
      <c r="EM1027" s="33"/>
      <c r="EN1027" s="33"/>
      <c r="EO1027" s="33"/>
      <c r="EP1027" s="33"/>
      <c r="EQ1027" s="33"/>
      <c r="ER1027" s="33"/>
      <c r="ES1027" s="33"/>
      <c r="ET1027" s="33"/>
      <c r="EU1027" s="33"/>
      <c r="EV1027" s="33"/>
      <c r="EW1027" s="33"/>
      <c r="EX1027" s="33"/>
      <c r="EY1027" s="33"/>
      <c r="EZ1027" s="33"/>
      <c r="FA1027" s="33"/>
      <c r="FB1027" s="33"/>
      <c r="FC1027" s="33"/>
      <c r="FD1027" s="33"/>
      <c r="FE1027" s="33"/>
      <c r="FF1027" s="33"/>
      <c r="FG1027" s="33"/>
      <c r="FH1027" s="33"/>
      <c r="FI1027" s="33"/>
      <c r="FJ1027" s="33"/>
      <c r="FK1027" s="33"/>
      <c r="FL1027" s="33"/>
      <c r="FM1027" s="33"/>
      <c r="FN1027" s="33"/>
      <c r="FO1027" s="33"/>
      <c r="FP1027" s="33"/>
      <c r="FQ1027" s="33"/>
      <c r="FR1027" s="33"/>
      <c r="FS1027" s="33"/>
      <c r="FT1027" s="33"/>
      <c r="FU1027" s="33"/>
      <c r="FV1027" s="33"/>
      <c r="FW1027" s="33"/>
      <c r="FX1027" s="33"/>
      <c r="FY1027" s="33"/>
    </row>
    <row r="1028" spans="1:181" ht="15.75" customHeight="1" x14ac:dyDescent="0.25">
      <c r="A1028" s="25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  <c r="CO1028" s="33"/>
      <c r="CP1028" s="33"/>
      <c r="CQ1028" s="33"/>
      <c r="CR1028" s="33"/>
      <c r="CS1028" s="33"/>
      <c r="CT1028" s="33"/>
      <c r="CU1028" s="33"/>
      <c r="CV1028" s="33"/>
      <c r="CW1028" s="33"/>
      <c r="CX1028" s="33"/>
      <c r="CY1028" s="33"/>
      <c r="CZ1028" s="33"/>
      <c r="DA1028" s="33"/>
      <c r="DB1028" s="33"/>
      <c r="DC1028" s="33"/>
      <c r="DD1028" s="33"/>
      <c r="DE1028" s="33"/>
      <c r="DF1028" s="33"/>
      <c r="DG1028" s="33"/>
      <c r="DH1028" s="33"/>
      <c r="DI1028" s="33"/>
      <c r="DJ1028" s="33"/>
      <c r="DK1028" s="33"/>
      <c r="DL1028" s="33"/>
      <c r="DM1028" s="33"/>
      <c r="DN1028" s="33"/>
      <c r="DO1028" s="33"/>
      <c r="DP1028" s="33"/>
      <c r="DQ1028" s="33"/>
      <c r="DR1028" s="33"/>
      <c r="DS1028" s="33"/>
      <c r="DT1028" s="33"/>
      <c r="DU1028" s="33"/>
      <c r="DV1028" s="33"/>
      <c r="DW1028" s="33"/>
      <c r="DX1028" s="33"/>
      <c r="DY1028" s="33"/>
      <c r="DZ1028" s="33"/>
      <c r="EA1028" s="33"/>
      <c r="EB1028" s="33"/>
      <c r="EC1028" s="33"/>
      <c r="ED1028" s="33"/>
      <c r="EE1028" s="33"/>
      <c r="EF1028" s="33"/>
      <c r="EG1028" s="33"/>
      <c r="EH1028" s="33"/>
      <c r="EI1028" s="33"/>
      <c r="EJ1028" s="33"/>
      <c r="EK1028" s="33"/>
      <c r="EL1028" s="33"/>
      <c r="EM1028" s="33"/>
      <c r="EN1028" s="33"/>
      <c r="EO1028" s="33"/>
      <c r="EP1028" s="33"/>
      <c r="EQ1028" s="33"/>
      <c r="ER1028" s="33"/>
      <c r="ES1028" s="33"/>
      <c r="ET1028" s="33"/>
      <c r="EU1028" s="33"/>
      <c r="EV1028" s="33"/>
      <c r="EW1028" s="33"/>
      <c r="EX1028" s="33"/>
      <c r="EY1028" s="33"/>
      <c r="EZ1028" s="33"/>
      <c r="FA1028" s="33"/>
      <c r="FB1028" s="33"/>
      <c r="FC1028" s="33"/>
      <c r="FD1028" s="33"/>
      <c r="FE1028" s="33"/>
      <c r="FF1028" s="33"/>
      <c r="FG1028" s="33"/>
      <c r="FH1028" s="33"/>
      <c r="FI1028" s="33"/>
      <c r="FJ1028" s="33"/>
      <c r="FK1028" s="33"/>
      <c r="FL1028" s="33"/>
      <c r="FM1028" s="33"/>
      <c r="FN1028" s="33"/>
      <c r="FO1028" s="33"/>
      <c r="FP1028" s="33"/>
      <c r="FQ1028" s="33"/>
      <c r="FR1028" s="33"/>
      <c r="FS1028" s="33"/>
      <c r="FT1028" s="33"/>
      <c r="FU1028" s="33"/>
      <c r="FV1028" s="33"/>
      <c r="FW1028" s="33"/>
      <c r="FX1028" s="33"/>
      <c r="FY1028" s="33"/>
    </row>
    <row r="1029" spans="1:181" ht="15.75" customHeight="1" x14ac:dyDescent="0.25">
      <c r="A1029" s="25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  <c r="CO1029" s="33"/>
      <c r="CP1029" s="33"/>
      <c r="CQ1029" s="33"/>
      <c r="CR1029" s="33"/>
      <c r="CS1029" s="33"/>
      <c r="CT1029" s="33"/>
      <c r="CU1029" s="33"/>
      <c r="CV1029" s="33"/>
      <c r="CW1029" s="33"/>
      <c r="CX1029" s="33"/>
      <c r="CY1029" s="33"/>
      <c r="CZ1029" s="33"/>
      <c r="DA1029" s="33"/>
      <c r="DB1029" s="33"/>
      <c r="DC1029" s="33"/>
      <c r="DD1029" s="33"/>
      <c r="DE1029" s="33"/>
      <c r="DF1029" s="33"/>
      <c r="DG1029" s="33"/>
      <c r="DH1029" s="33"/>
      <c r="DI1029" s="33"/>
      <c r="DJ1029" s="33"/>
      <c r="DK1029" s="33"/>
      <c r="DL1029" s="33"/>
      <c r="DM1029" s="33"/>
      <c r="DN1029" s="33"/>
      <c r="DO1029" s="33"/>
      <c r="DP1029" s="33"/>
      <c r="DQ1029" s="33"/>
      <c r="DR1029" s="33"/>
      <c r="DS1029" s="33"/>
      <c r="DT1029" s="33"/>
      <c r="DU1029" s="33"/>
      <c r="DV1029" s="33"/>
      <c r="DW1029" s="33"/>
      <c r="DX1029" s="33"/>
      <c r="DY1029" s="33"/>
      <c r="DZ1029" s="33"/>
      <c r="EA1029" s="33"/>
      <c r="EB1029" s="33"/>
      <c r="EC1029" s="33"/>
      <c r="ED1029" s="33"/>
      <c r="EE1029" s="33"/>
      <c r="EF1029" s="33"/>
      <c r="EG1029" s="33"/>
      <c r="EH1029" s="33"/>
      <c r="EI1029" s="33"/>
      <c r="EJ1029" s="33"/>
      <c r="EK1029" s="33"/>
      <c r="EL1029" s="33"/>
      <c r="EM1029" s="33"/>
      <c r="EN1029" s="33"/>
      <c r="EO1029" s="33"/>
      <c r="EP1029" s="33"/>
      <c r="EQ1029" s="33"/>
      <c r="ER1029" s="33"/>
      <c r="ES1029" s="33"/>
      <c r="ET1029" s="33"/>
      <c r="EU1029" s="33"/>
      <c r="EV1029" s="33"/>
      <c r="EW1029" s="33"/>
      <c r="EX1029" s="33"/>
      <c r="EY1029" s="33"/>
      <c r="EZ1029" s="33"/>
      <c r="FA1029" s="33"/>
      <c r="FB1029" s="33"/>
      <c r="FC1029" s="33"/>
      <c r="FD1029" s="33"/>
      <c r="FE1029" s="33"/>
      <c r="FF1029" s="33"/>
      <c r="FG1029" s="33"/>
      <c r="FH1029" s="33"/>
      <c r="FI1029" s="33"/>
      <c r="FJ1029" s="33"/>
      <c r="FK1029" s="33"/>
      <c r="FL1029" s="33"/>
      <c r="FM1029" s="33"/>
      <c r="FN1029" s="33"/>
      <c r="FO1029" s="33"/>
      <c r="FP1029" s="33"/>
      <c r="FQ1029" s="33"/>
      <c r="FR1029" s="33"/>
      <c r="FS1029" s="33"/>
      <c r="FT1029" s="33"/>
      <c r="FU1029" s="33"/>
      <c r="FV1029" s="33"/>
      <c r="FW1029" s="33"/>
      <c r="FX1029" s="33"/>
      <c r="FY1029" s="33"/>
    </row>
    <row r="1030" spans="1:181" ht="15.75" customHeight="1" x14ac:dyDescent="0.25">
      <c r="A1030" s="25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  <c r="CY1030" s="33"/>
      <c r="CZ1030" s="33"/>
      <c r="DA1030" s="33"/>
      <c r="DB1030" s="33"/>
      <c r="DC1030" s="33"/>
      <c r="DD1030" s="33"/>
      <c r="DE1030" s="33"/>
      <c r="DF1030" s="33"/>
      <c r="DG1030" s="33"/>
      <c r="DH1030" s="33"/>
      <c r="DI1030" s="33"/>
      <c r="DJ1030" s="33"/>
      <c r="DK1030" s="33"/>
      <c r="DL1030" s="33"/>
      <c r="DM1030" s="33"/>
      <c r="DN1030" s="33"/>
      <c r="DO1030" s="33"/>
      <c r="DP1030" s="33"/>
      <c r="DQ1030" s="33"/>
      <c r="DR1030" s="33"/>
      <c r="DS1030" s="33"/>
      <c r="DT1030" s="33"/>
      <c r="DU1030" s="33"/>
      <c r="DV1030" s="33"/>
      <c r="DW1030" s="33"/>
      <c r="DX1030" s="33"/>
      <c r="DY1030" s="33"/>
      <c r="DZ1030" s="33"/>
      <c r="EA1030" s="33"/>
      <c r="EB1030" s="33"/>
      <c r="EC1030" s="33"/>
      <c r="ED1030" s="33"/>
      <c r="EE1030" s="33"/>
      <c r="EF1030" s="33"/>
      <c r="EG1030" s="33"/>
      <c r="EH1030" s="33"/>
      <c r="EI1030" s="33"/>
      <c r="EJ1030" s="33"/>
      <c r="EK1030" s="33"/>
      <c r="EL1030" s="33"/>
      <c r="EM1030" s="33"/>
      <c r="EN1030" s="33"/>
      <c r="EO1030" s="33"/>
      <c r="EP1030" s="33"/>
      <c r="EQ1030" s="33"/>
      <c r="ER1030" s="33"/>
      <c r="ES1030" s="33"/>
      <c r="ET1030" s="33"/>
      <c r="EU1030" s="33"/>
      <c r="EV1030" s="33"/>
      <c r="EW1030" s="33"/>
      <c r="EX1030" s="33"/>
      <c r="EY1030" s="33"/>
      <c r="EZ1030" s="33"/>
      <c r="FA1030" s="33"/>
      <c r="FB1030" s="33"/>
      <c r="FC1030" s="33"/>
      <c r="FD1030" s="33"/>
      <c r="FE1030" s="33"/>
      <c r="FF1030" s="33"/>
      <c r="FG1030" s="33"/>
      <c r="FH1030" s="33"/>
      <c r="FI1030" s="33"/>
      <c r="FJ1030" s="33"/>
      <c r="FK1030" s="33"/>
      <c r="FL1030" s="33"/>
      <c r="FM1030" s="33"/>
      <c r="FN1030" s="33"/>
      <c r="FO1030" s="33"/>
      <c r="FP1030" s="33"/>
      <c r="FQ1030" s="33"/>
      <c r="FR1030" s="33"/>
      <c r="FS1030" s="33"/>
      <c r="FT1030" s="33"/>
      <c r="FU1030" s="33"/>
      <c r="FV1030" s="33"/>
      <c r="FW1030" s="33"/>
      <c r="FX1030" s="33"/>
      <c r="FY1030" s="33"/>
    </row>
    <row r="1031" spans="1:181" ht="15.75" customHeight="1" x14ac:dyDescent="0.25">
      <c r="A1031" s="25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</row>
    <row r="1032" spans="1:181" ht="15.75" customHeight="1" x14ac:dyDescent="0.25">
      <c r="A1032" s="25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33"/>
      <c r="DT1032" s="33"/>
      <c r="DU1032" s="33"/>
      <c r="DV1032" s="33"/>
      <c r="DW1032" s="33"/>
      <c r="DX1032" s="33"/>
      <c r="DY1032" s="33"/>
      <c r="DZ1032" s="33"/>
      <c r="EA1032" s="33"/>
      <c r="EB1032" s="33"/>
      <c r="EC1032" s="33"/>
      <c r="ED1032" s="33"/>
      <c r="EE1032" s="33"/>
      <c r="EF1032" s="33"/>
      <c r="EG1032" s="33"/>
      <c r="EH1032" s="33"/>
      <c r="EI1032" s="33"/>
      <c r="EJ1032" s="33"/>
      <c r="EK1032" s="33"/>
      <c r="EL1032" s="33"/>
      <c r="EM1032" s="33"/>
      <c r="EN1032" s="33"/>
      <c r="EO1032" s="33"/>
      <c r="EP1032" s="33"/>
      <c r="EQ1032" s="33"/>
      <c r="ER1032" s="33"/>
      <c r="ES1032" s="33"/>
      <c r="ET1032" s="33"/>
      <c r="EU1032" s="33"/>
      <c r="EV1032" s="33"/>
      <c r="EW1032" s="33"/>
      <c r="EX1032" s="33"/>
      <c r="EY1032" s="33"/>
      <c r="EZ1032" s="33"/>
      <c r="FA1032" s="33"/>
      <c r="FB1032" s="33"/>
      <c r="FC1032" s="33"/>
      <c r="FD1032" s="33"/>
      <c r="FE1032" s="33"/>
      <c r="FF1032" s="33"/>
      <c r="FG1032" s="33"/>
      <c r="FH1032" s="33"/>
      <c r="FI1032" s="33"/>
      <c r="FJ1032" s="33"/>
      <c r="FK1032" s="33"/>
      <c r="FL1032" s="33"/>
      <c r="FM1032" s="33"/>
      <c r="FN1032" s="33"/>
      <c r="FO1032" s="33"/>
      <c r="FP1032" s="33"/>
      <c r="FQ1032" s="33"/>
      <c r="FR1032" s="33"/>
      <c r="FS1032" s="33"/>
      <c r="FT1032" s="33"/>
      <c r="FU1032" s="33"/>
      <c r="FV1032" s="33"/>
      <c r="FW1032" s="33"/>
      <c r="FX1032" s="33"/>
      <c r="FY1032" s="33"/>
    </row>
    <row r="1033" spans="1:181" ht="15.75" customHeight="1" x14ac:dyDescent="0.25">
      <c r="A1033" s="25"/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33"/>
      <c r="EA1033" s="33"/>
      <c r="EB1033" s="33"/>
      <c r="EC1033" s="33"/>
      <c r="ED1033" s="33"/>
      <c r="EE1033" s="33"/>
      <c r="EF1033" s="33"/>
      <c r="EG1033" s="33"/>
      <c r="EH1033" s="33"/>
      <c r="EI1033" s="33"/>
      <c r="EJ1033" s="33"/>
      <c r="EK1033" s="33"/>
      <c r="EL1033" s="33"/>
      <c r="EM1033" s="33"/>
      <c r="EN1033" s="33"/>
      <c r="EO1033" s="33"/>
      <c r="EP1033" s="33"/>
      <c r="EQ1033" s="33"/>
      <c r="ER1033" s="33"/>
      <c r="ES1033" s="33"/>
      <c r="ET1033" s="33"/>
      <c r="EU1033" s="33"/>
      <c r="EV1033" s="33"/>
      <c r="EW1033" s="33"/>
      <c r="EX1033" s="33"/>
      <c r="EY1033" s="33"/>
      <c r="EZ1033" s="33"/>
      <c r="FA1033" s="33"/>
      <c r="FB1033" s="33"/>
      <c r="FC1033" s="33"/>
      <c r="FD1033" s="33"/>
      <c r="FE1033" s="33"/>
      <c r="FF1033" s="33"/>
      <c r="FG1033" s="33"/>
      <c r="FH1033" s="33"/>
      <c r="FI1033" s="33"/>
      <c r="FJ1033" s="33"/>
      <c r="FK1033" s="33"/>
      <c r="FL1033" s="33"/>
      <c r="FM1033" s="33"/>
      <c r="FN1033" s="33"/>
      <c r="FO1033" s="33"/>
      <c r="FP1033" s="33"/>
      <c r="FQ1033" s="33"/>
      <c r="FR1033" s="33"/>
      <c r="FS1033" s="33"/>
      <c r="FT1033" s="33"/>
      <c r="FU1033" s="33"/>
      <c r="FV1033" s="33"/>
      <c r="FW1033" s="33"/>
      <c r="FX1033" s="33"/>
      <c r="FY1033" s="33"/>
    </row>
    <row r="1034" spans="1:181" ht="15.75" customHeight="1" x14ac:dyDescent="0.25">
      <c r="A1034" s="25"/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</row>
    <row r="1035" spans="1:181" ht="15.75" customHeight="1" x14ac:dyDescent="0.25">
      <c r="A1035" s="25"/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  <c r="CY1035" s="33"/>
      <c r="CZ1035" s="33"/>
      <c r="DA1035" s="33"/>
      <c r="DB1035" s="33"/>
      <c r="DC1035" s="33"/>
      <c r="DD1035" s="33"/>
      <c r="DE1035" s="33"/>
      <c r="DF1035" s="33"/>
      <c r="DG1035" s="33"/>
      <c r="DH1035" s="33"/>
      <c r="DI1035" s="33"/>
      <c r="DJ1035" s="33"/>
      <c r="DK1035" s="33"/>
      <c r="DL1035" s="33"/>
      <c r="DM1035" s="33"/>
      <c r="DN1035" s="33"/>
      <c r="DO1035" s="33"/>
      <c r="DP1035" s="33"/>
      <c r="DQ1035" s="33"/>
      <c r="DR1035" s="33"/>
      <c r="DS1035" s="33"/>
      <c r="DT1035" s="33"/>
      <c r="DU1035" s="33"/>
      <c r="DV1035" s="33"/>
      <c r="DW1035" s="33"/>
      <c r="DX1035" s="33"/>
      <c r="DY1035" s="33"/>
      <c r="DZ1035" s="33"/>
      <c r="EA1035" s="33"/>
      <c r="EB1035" s="33"/>
      <c r="EC1035" s="33"/>
      <c r="ED1035" s="33"/>
      <c r="EE1035" s="33"/>
      <c r="EF1035" s="33"/>
      <c r="EG1035" s="33"/>
      <c r="EH1035" s="33"/>
      <c r="EI1035" s="33"/>
      <c r="EJ1035" s="33"/>
      <c r="EK1035" s="33"/>
      <c r="EL1035" s="33"/>
      <c r="EM1035" s="33"/>
      <c r="EN1035" s="33"/>
      <c r="EO1035" s="33"/>
      <c r="EP1035" s="33"/>
      <c r="EQ1035" s="33"/>
      <c r="ER1035" s="33"/>
      <c r="ES1035" s="33"/>
      <c r="ET1035" s="33"/>
      <c r="EU1035" s="33"/>
      <c r="EV1035" s="33"/>
      <c r="EW1035" s="33"/>
      <c r="EX1035" s="33"/>
      <c r="EY1035" s="33"/>
      <c r="EZ1035" s="33"/>
      <c r="FA1035" s="33"/>
      <c r="FB1035" s="33"/>
      <c r="FC1035" s="33"/>
      <c r="FD1035" s="33"/>
      <c r="FE1035" s="33"/>
      <c r="FF1035" s="33"/>
      <c r="FG1035" s="33"/>
      <c r="FH1035" s="33"/>
      <c r="FI1035" s="33"/>
      <c r="FJ1035" s="33"/>
      <c r="FK1035" s="33"/>
      <c r="FL1035" s="33"/>
      <c r="FM1035" s="33"/>
      <c r="FN1035" s="33"/>
      <c r="FO1035" s="33"/>
      <c r="FP1035" s="33"/>
      <c r="FQ1035" s="33"/>
      <c r="FR1035" s="33"/>
      <c r="FS1035" s="33"/>
      <c r="FT1035" s="33"/>
      <c r="FU1035" s="33"/>
      <c r="FV1035" s="33"/>
      <c r="FW1035" s="33"/>
      <c r="FX1035" s="33"/>
      <c r="FY1035" s="33"/>
    </row>
    <row r="1036" spans="1:181" ht="15.75" customHeight="1" x14ac:dyDescent="0.25">
      <c r="A1036" s="25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  <c r="CY1036" s="33"/>
      <c r="CZ1036" s="33"/>
      <c r="DA1036" s="33"/>
      <c r="DB1036" s="33"/>
      <c r="DC1036" s="33"/>
      <c r="DD1036" s="33"/>
      <c r="DE1036" s="33"/>
      <c r="DF1036" s="33"/>
      <c r="DG1036" s="33"/>
      <c r="DH1036" s="33"/>
      <c r="DI1036" s="33"/>
      <c r="DJ1036" s="33"/>
      <c r="DK1036" s="33"/>
      <c r="DL1036" s="33"/>
      <c r="DM1036" s="33"/>
      <c r="DN1036" s="33"/>
      <c r="DO1036" s="33"/>
      <c r="DP1036" s="33"/>
      <c r="DQ1036" s="33"/>
      <c r="DR1036" s="33"/>
      <c r="DS1036" s="33"/>
      <c r="DT1036" s="33"/>
      <c r="DU1036" s="33"/>
      <c r="DV1036" s="33"/>
      <c r="DW1036" s="33"/>
      <c r="DX1036" s="33"/>
      <c r="DY1036" s="33"/>
      <c r="DZ1036" s="33"/>
      <c r="EA1036" s="33"/>
      <c r="EB1036" s="33"/>
      <c r="EC1036" s="33"/>
      <c r="ED1036" s="33"/>
      <c r="EE1036" s="33"/>
      <c r="EF1036" s="33"/>
      <c r="EG1036" s="33"/>
      <c r="EH1036" s="33"/>
      <c r="EI1036" s="33"/>
      <c r="EJ1036" s="33"/>
      <c r="EK1036" s="33"/>
      <c r="EL1036" s="33"/>
      <c r="EM1036" s="33"/>
      <c r="EN1036" s="33"/>
      <c r="EO1036" s="33"/>
      <c r="EP1036" s="33"/>
      <c r="EQ1036" s="33"/>
      <c r="ER1036" s="33"/>
      <c r="ES1036" s="33"/>
      <c r="ET1036" s="33"/>
      <c r="EU1036" s="33"/>
      <c r="EV1036" s="33"/>
      <c r="EW1036" s="33"/>
      <c r="EX1036" s="33"/>
      <c r="EY1036" s="33"/>
      <c r="EZ1036" s="33"/>
      <c r="FA1036" s="33"/>
      <c r="FB1036" s="33"/>
      <c r="FC1036" s="33"/>
      <c r="FD1036" s="33"/>
      <c r="FE1036" s="33"/>
      <c r="FF1036" s="33"/>
      <c r="FG1036" s="33"/>
      <c r="FH1036" s="33"/>
      <c r="FI1036" s="33"/>
      <c r="FJ1036" s="33"/>
      <c r="FK1036" s="33"/>
      <c r="FL1036" s="33"/>
      <c r="FM1036" s="33"/>
      <c r="FN1036" s="33"/>
      <c r="FO1036" s="33"/>
      <c r="FP1036" s="33"/>
      <c r="FQ1036" s="33"/>
      <c r="FR1036" s="33"/>
      <c r="FS1036" s="33"/>
      <c r="FT1036" s="33"/>
      <c r="FU1036" s="33"/>
      <c r="FV1036" s="33"/>
      <c r="FW1036" s="33"/>
      <c r="FX1036" s="33"/>
      <c r="FY1036" s="33"/>
    </row>
    <row r="1037" spans="1:181" ht="15.75" customHeight="1" x14ac:dyDescent="0.25">
      <c r="A1037" s="25"/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33"/>
      <c r="CQ1037" s="33"/>
      <c r="CR1037" s="33"/>
      <c r="CS1037" s="33"/>
      <c r="CT1037" s="33"/>
      <c r="CU1037" s="33"/>
      <c r="CV1037" s="33"/>
      <c r="CW1037" s="33"/>
      <c r="CX1037" s="33"/>
      <c r="CY1037" s="33"/>
      <c r="CZ1037" s="33"/>
      <c r="DA1037" s="33"/>
      <c r="DB1037" s="33"/>
      <c r="DC1037" s="33"/>
      <c r="DD1037" s="33"/>
      <c r="DE1037" s="33"/>
      <c r="DF1037" s="33"/>
      <c r="DG1037" s="33"/>
      <c r="DH1037" s="33"/>
      <c r="DI1037" s="33"/>
      <c r="DJ1037" s="33"/>
      <c r="DK1037" s="33"/>
      <c r="DL1037" s="33"/>
      <c r="DM1037" s="33"/>
      <c r="DN1037" s="33"/>
      <c r="DO1037" s="33"/>
      <c r="DP1037" s="33"/>
      <c r="DQ1037" s="33"/>
      <c r="DR1037" s="33"/>
      <c r="DS1037" s="33"/>
      <c r="DT1037" s="33"/>
      <c r="DU1037" s="33"/>
      <c r="DV1037" s="33"/>
      <c r="DW1037" s="33"/>
      <c r="DX1037" s="33"/>
      <c r="DY1037" s="33"/>
      <c r="DZ1037" s="33"/>
      <c r="EA1037" s="33"/>
      <c r="EB1037" s="33"/>
      <c r="EC1037" s="33"/>
      <c r="ED1037" s="33"/>
      <c r="EE1037" s="33"/>
      <c r="EF1037" s="33"/>
      <c r="EG1037" s="33"/>
      <c r="EH1037" s="33"/>
      <c r="EI1037" s="33"/>
      <c r="EJ1037" s="33"/>
      <c r="EK1037" s="33"/>
      <c r="EL1037" s="33"/>
      <c r="EM1037" s="33"/>
      <c r="EN1037" s="33"/>
      <c r="EO1037" s="33"/>
      <c r="EP1037" s="33"/>
      <c r="EQ1037" s="33"/>
      <c r="ER1037" s="33"/>
      <c r="ES1037" s="33"/>
      <c r="ET1037" s="33"/>
      <c r="EU1037" s="33"/>
      <c r="EV1037" s="33"/>
      <c r="EW1037" s="33"/>
      <c r="EX1037" s="33"/>
      <c r="EY1037" s="33"/>
      <c r="EZ1037" s="33"/>
      <c r="FA1037" s="33"/>
      <c r="FB1037" s="33"/>
      <c r="FC1037" s="33"/>
      <c r="FD1037" s="33"/>
      <c r="FE1037" s="33"/>
      <c r="FF1037" s="33"/>
      <c r="FG1037" s="33"/>
      <c r="FH1037" s="33"/>
      <c r="FI1037" s="33"/>
      <c r="FJ1037" s="33"/>
      <c r="FK1037" s="33"/>
      <c r="FL1037" s="33"/>
      <c r="FM1037" s="33"/>
      <c r="FN1037" s="33"/>
      <c r="FO1037" s="33"/>
      <c r="FP1037" s="33"/>
      <c r="FQ1037" s="33"/>
      <c r="FR1037" s="33"/>
      <c r="FS1037" s="33"/>
      <c r="FT1037" s="33"/>
      <c r="FU1037" s="33"/>
      <c r="FV1037" s="33"/>
      <c r="FW1037" s="33"/>
      <c r="FX1037" s="33"/>
      <c r="FY1037" s="33"/>
    </row>
    <row r="1038" spans="1:181" ht="15.75" customHeight="1" x14ac:dyDescent="0.25">
      <c r="A1038" s="25"/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33"/>
      <c r="CQ1038" s="33"/>
      <c r="CR1038" s="33"/>
      <c r="CS1038" s="33"/>
      <c r="CT1038" s="33"/>
      <c r="CU1038" s="33"/>
      <c r="CV1038" s="33"/>
      <c r="CW1038" s="33"/>
      <c r="CX1038" s="33"/>
      <c r="CY1038" s="33"/>
      <c r="CZ1038" s="33"/>
      <c r="DA1038" s="33"/>
      <c r="DB1038" s="33"/>
      <c r="DC1038" s="33"/>
      <c r="DD1038" s="33"/>
      <c r="DE1038" s="33"/>
      <c r="DF1038" s="33"/>
      <c r="DG1038" s="33"/>
      <c r="DH1038" s="33"/>
      <c r="DI1038" s="33"/>
      <c r="DJ1038" s="33"/>
      <c r="DK1038" s="33"/>
      <c r="DL1038" s="33"/>
      <c r="DM1038" s="33"/>
      <c r="DN1038" s="33"/>
      <c r="DO1038" s="33"/>
      <c r="DP1038" s="33"/>
      <c r="DQ1038" s="33"/>
      <c r="DR1038" s="33"/>
      <c r="DS1038" s="33"/>
      <c r="DT1038" s="33"/>
      <c r="DU1038" s="33"/>
      <c r="DV1038" s="33"/>
      <c r="DW1038" s="33"/>
      <c r="DX1038" s="33"/>
      <c r="DY1038" s="33"/>
      <c r="DZ1038" s="33"/>
      <c r="EA1038" s="33"/>
      <c r="EB1038" s="33"/>
      <c r="EC1038" s="33"/>
      <c r="ED1038" s="33"/>
      <c r="EE1038" s="33"/>
      <c r="EF1038" s="33"/>
      <c r="EG1038" s="33"/>
      <c r="EH1038" s="33"/>
      <c r="EI1038" s="33"/>
      <c r="EJ1038" s="33"/>
      <c r="EK1038" s="33"/>
      <c r="EL1038" s="33"/>
      <c r="EM1038" s="33"/>
      <c r="EN1038" s="33"/>
      <c r="EO1038" s="33"/>
      <c r="EP1038" s="33"/>
      <c r="EQ1038" s="33"/>
      <c r="ER1038" s="33"/>
      <c r="ES1038" s="33"/>
      <c r="ET1038" s="33"/>
      <c r="EU1038" s="33"/>
      <c r="EV1038" s="33"/>
      <c r="EW1038" s="33"/>
      <c r="EX1038" s="33"/>
      <c r="EY1038" s="33"/>
      <c r="EZ1038" s="33"/>
      <c r="FA1038" s="33"/>
      <c r="FB1038" s="33"/>
      <c r="FC1038" s="33"/>
      <c r="FD1038" s="33"/>
      <c r="FE1038" s="33"/>
      <c r="FF1038" s="33"/>
      <c r="FG1038" s="33"/>
      <c r="FH1038" s="33"/>
      <c r="FI1038" s="33"/>
      <c r="FJ1038" s="33"/>
      <c r="FK1038" s="33"/>
      <c r="FL1038" s="33"/>
      <c r="FM1038" s="33"/>
      <c r="FN1038" s="33"/>
      <c r="FO1038" s="33"/>
      <c r="FP1038" s="33"/>
      <c r="FQ1038" s="33"/>
      <c r="FR1038" s="33"/>
      <c r="FS1038" s="33"/>
      <c r="FT1038" s="33"/>
      <c r="FU1038" s="33"/>
      <c r="FV1038" s="33"/>
      <c r="FW1038" s="33"/>
      <c r="FX1038" s="33"/>
      <c r="FY1038" s="33"/>
    </row>
    <row r="1039" spans="1:181" ht="15.75" customHeight="1" x14ac:dyDescent="0.25">
      <c r="A1039" s="25"/>
      <c r="B1039" s="33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33"/>
      <c r="DT1039" s="33"/>
      <c r="DU1039" s="33"/>
      <c r="DV1039" s="33"/>
      <c r="DW1039" s="33"/>
      <c r="DX1039" s="33"/>
      <c r="DY1039" s="33"/>
      <c r="DZ1039" s="33"/>
      <c r="EA1039" s="33"/>
      <c r="EB1039" s="33"/>
      <c r="EC1039" s="33"/>
      <c r="ED1039" s="33"/>
      <c r="EE1039" s="33"/>
      <c r="EF1039" s="33"/>
      <c r="EG1039" s="33"/>
      <c r="EH1039" s="33"/>
      <c r="EI1039" s="33"/>
      <c r="EJ1039" s="33"/>
      <c r="EK1039" s="33"/>
      <c r="EL1039" s="33"/>
      <c r="EM1039" s="33"/>
      <c r="EN1039" s="33"/>
      <c r="EO1039" s="33"/>
      <c r="EP1039" s="33"/>
      <c r="EQ1039" s="33"/>
      <c r="ER1039" s="33"/>
      <c r="ES1039" s="33"/>
      <c r="ET1039" s="33"/>
      <c r="EU1039" s="33"/>
      <c r="EV1039" s="33"/>
      <c r="EW1039" s="33"/>
      <c r="EX1039" s="33"/>
      <c r="EY1039" s="33"/>
      <c r="EZ1039" s="33"/>
      <c r="FA1039" s="33"/>
      <c r="FB1039" s="33"/>
      <c r="FC1039" s="33"/>
      <c r="FD1039" s="33"/>
      <c r="FE1039" s="33"/>
      <c r="FF1039" s="33"/>
      <c r="FG1039" s="33"/>
      <c r="FH1039" s="33"/>
      <c r="FI1039" s="33"/>
      <c r="FJ1039" s="33"/>
      <c r="FK1039" s="33"/>
      <c r="FL1039" s="33"/>
      <c r="FM1039" s="33"/>
      <c r="FN1039" s="33"/>
      <c r="FO1039" s="33"/>
      <c r="FP1039" s="33"/>
      <c r="FQ1039" s="33"/>
      <c r="FR1039" s="33"/>
      <c r="FS1039" s="33"/>
      <c r="FT1039" s="33"/>
      <c r="FU1039" s="33"/>
      <c r="FV1039" s="33"/>
      <c r="FW1039" s="33"/>
      <c r="FX1039" s="33"/>
      <c r="FY1039" s="33"/>
    </row>
    <row r="1040" spans="1:181" ht="15.75" customHeight="1" x14ac:dyDescent="0.25">
      <c r="A1040" s="25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33"/>
      <c r="DT1040" s="33"/>
      <c r="DU1040" s="33"/>
      <c r="DV1040" s="33"/>
      <c r="DW1040" s="33"/>
      <c r="DX1040" s="33"/>
      <c r="DY1040" s="33"/>
      <c r="DZ1040" s="33"/>
      <c r="EA1040" s="33"/>
      <c r="EB1040" s="33"/>
      <c r="EC1040" s="33"/>
      <c r="ED1040" s="33"/>
      <c r="EE1040" s="33"/>
      <c r="EF1040" s="33"/>
      <c r="EG1040" s="33"/>
      <c r="EH1040" s="33"/>
      <c r="EI1040" s="33"/>
      <c r="EJ1040" s="33"/>
      <c r="EK1040" s="33"/>
      <c r="EL1040" s="33"/>
      <c r="EM1040" s="33"/>
      <c r="EN1040" s="33"/>
      <c r="EO1040" s="33"/>
      <c r="EP1040" s="33"/>
      <c r="EQ1040" s="33"/>
      <c r="ER1040" s="33"/>
      <c r="ES1040" s="33"/>
      <c r="ET1040" s="33"/>
      <c r="EU1040" s="33"/>
      <c r="EV1040" s="33"/>
      <c r="EW1040" s="33"/>
      <c r="EX1040" s="33"/>
      <c r="EY1040" s="33"/>
      <c r="EZ1040" s="33"/>
      <c r="FA1040" s="33"/>
      <c r="FB1040" s="33"/>
      <c r="FC1040" s="33"/>
      <c r="FD1040" s="33"/>
      <c r="FE1040" s="33"/>
      <c r="FF1040" s="33"/>
      <c r="FG1040" s="33"/>
      <c r="FH1040" s="33"/>
      <c r="FI1040" s="33"/>
      <c r="FJ1040" s="33"/>
      <c r="FK1040" s="33"/>
      <c r="FL1040" s="33"/>
      <c r="FM1040" s="33"/>
      <c r="FN1040" s="33"/>
      <c r="FO1040" s="33"/>
      <c r="FP1040" s="33"/>
      <c r="FQ1040" s="33"/>
      <c r="FR1040" s="33"/>
      <c r="FS1040" s="33"/>
      <c r="FT1040" s="33"/>
      <c r="FU1040" s="33"/>
      <c r="FV1040" s="33"/>
      <c r="FW1040" s="33"/>
      <c r="FX1040" s="33"/>
      <c r="FY1040" s="33"/>
    </row>
    <row r="1041" spans="1:181" ht="15.75" customHeight="1" x14ac:dyDescent="0.25">
      <c r="A1041" s="25"/>
      <c r="B1041" s="33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  <c r="CY1041" s="33"/>
      <c r="CZ1041" s="33"/>
      <c r="DA1041" s="33"/>
      <c r="DB1041" s="33"/>
      <c r="DC1041" s="33"/>
      <c r="DD1041" s="33"/>
      <c r="DE1041" s="33"/>
      <c r="DF1041" s="33"/>
      <c r="DG1041" s="33"/>
      <c r="DH1041" s="33"/>
      <c r="DI1041" s="33"/>
      <c r="DJ1041" s="33"/>
      <c r="DK1041" s="33"/>
      <c r="DL1041" s="33"/>
      <c r="DM1041" s="33"/>
      <c r="DN1041" s="33"/>
      <c r="DO1041" s="33"/>
      <c r="DP1041" s="33"/>
      <c r="DQ1041" s="33"/>
      <c r="DR1041" s="33"/>
      <c r="DS1041" s="33"/>
      <c r="DT1041" s="33"/>
      <c r="DU1041" s="33"/>
      <c r="DV1041" s="33"/>
      <c r="DW1041" s="33"/>
      <c r="DX1041" s="33"/>
      <c r="DY1041" s="33"/>
      <c r="DZ1041" s="33"/>
      <c r="EA1041" s="33"/>
      <c r="EB1041" s="33"/>
      <c r="EC1041" s="33"/>
      <c r="ED1041" s="33"/>
      <c r="EE1041" s="33"/>
      <c r="EF1041" s="33"/>
      <c r="EG1041" s="33"/>
      <c r="EH1041" s="33"/>
      <c r="EI1041" s="33"/>
      <c r="EJ1041" s="33"/>
      <c r="EK1041" s="33"/>
      <c r="EL1041" s="33"/>
      <c r="EM1041" s="33"/>
      <c r="EN1041" s="33"/>
      <c r="EO1041" s="33"/>
      <c r="EP1041" s="33"/>
      <c r="EQ1041" s="33"/>
      <c r="ER1041" s="33"/>
      <c r="ES1041" s="33"/>
      <c r="ET1041" s="33"/>
      <c r="EU1041" s="33"/>
      <c r="EV1041" s="33"/>
      <c r="EW1041" s="33"/>
      <c r="EX1041" s="33"/>
      <c r="EY1041" s="33"/>
      <c r="EZ1041" s="33"/>
      <c r="FA1041" s="33"/>
      <c r="FB1041" s="33"/>
      <c r="FC1041" s="33"/>
      <c r="FD1041" s="33"/>
      <c r="FE1041" s="33"/>
      <c r="FF1041" s="33"/>
      <c r="FG1041" s="33"/>
      <c r="FH1041" s="33"/>
      <c r="FI1041" s="33"/>
      <c r="FJ1041" s="33"/>
      <c r="FK1041" s="33"/>
      <c r="FL1041" s="33"/>
      <c r="FM1041" s="33"/>
      <c r="FN1041" s="33"/>
      <c r="FO1041" s="33"/>
      <c r="FP1041" s="33"/>
      <c r="FQ1041" s="33"/>
      <c r="FR1041" s="33"/>
      <c r="FS1041" s="33"/>
      <c r="FT1041" s="33"/>
      <c r="FU1041" s="33"/>
      <c r="FV1041" s="33"/>
      <c r="FW1041" s="33"/>
      <c r="FX1041" s="33"/>
      <c r="FY1041" s="33"/>
    </row>
    <row r="1042" spans="1:181" ht="15.75" customHeight="1" x14ac:dyDescent="0.25">
      <c r="A1042" s="25"/>
      <c r="B1042" s="33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33"/>
      <c r="CQ1042" s="33"/>
      <c r="CR1042" s="33"/>
      <c r="CS1042" s="33"/>
      <c r="CT1042" s="33"/>
      <c r="CU1042" s="33"/>
      <c r="CV1042" s="33"/>
      <c r="CW1042" s="33"/>
      <c r="CX1042" s="33"/>
      <c r="CY1042" s="33"/>
      <c r="CZ1042" s="33"/>
      <c r="DA1042" s="33"/>
      <c r="DB1042" s="33"/>
      <c r="DC1042" s="33"/>
      <c r="DD1042" s="33"/>
      <c r="DE1042" s="33"/>
      <c r="DF1042" s="33"/>
      <c r="DG1042" s="33"/>
      <c r="DH1042" s="33"/>
      <c r="DI1042" s="33"/>
      <c r="DJ1042" s="33"/>
      <c r="DK1042" s="33"/>
      <c r="DL1042" s="33"/>
      <c r="DM1042" s="33"/>
      <c r="DN1042" s="33"/>
      <c r="DO1042" s="33"/>
      <c r="DP1042" s="33"/>
      <c r="DQ1042" s="33"/>
      <c r="DR1042" s="33"/>
      <c r="DS1042" s="33"/>
      <c r="DT1042" s="33"/>
      <c r="DU1042" s="33"/>
      <c r="DV1042" s="33"/>
      <c r="DW1042" s="33"/>
      <c r="DX1042" s="33"/>
      <c r="DY1042" s="33"/>
      <c r="DZ1042" s="33"/>
      <c r="EA1042" s="33"/>
      <c r="EB1042" s="33"/>
      <c r="EC1042" s="33"/>
      <c r="ED1042" s="33"/>
      <c r="EE1042" s="33"/>
      <c r="EF1042" s="33"/>
      <c r="EG1042" s="33"/>
      <c r="EH1042" s="33"/>
      <c r="EI1042" s="33"/>
      <c r="EJ1042" s="33"/>
      <c r="EK1042" s="33"/>
      <c r="EL1042" s="33"/>
      <c r="EM1042" s="33"/>
      <c r="EN1042" s="33"/>
      <c r="EO1042" s="33"/>
      <c r="EP1042" s="33"/>
      <c r="EQ1042" s="33"/>
      <c r="ER1042" s="33"/>
      <c r="ES1042" s="33"/>
      <c r="ET1042" s="33"/>
      <c r="EU1042" s="33"/>
      <c r="EV1042" s="33"/>
      <c r="EW1042" s="33"/>
      <c r="EX1042" s="33"/>
      <c r="EY1042" s="33"/>
      <c r="EZ1042" s="33"/>
      <c r="FA1042" s="33"/>
      <c r="FB1042" s="33"/>
      <c r="FC1042" s="33"/>
      <c r="FD1042" s="33"/>
      <c r="FE1042" s="33"/>
      <c r="FF1042" s="33"/>
      <c r="FG1042" s="33"/>
      <c r="FH1042" s="33"/>
      <c r="FI1042" s="33"/>
      <c r="FJ1042" s="33"/>
      <c r="FK1042" s="33"/>
      <c r="FL1042" s="33"/>
      <c r="FM1042" s="33"/>
      <c r="FN1042" s="33"/>
      <c r="FO1042" s="33"/>
      <c r="FP1042" s="33"/>
      <c r="FQ1042" s="33"/>
      <c r="FR1042" s="33"/>
      <c r="FS1042" s="33"/>
      <c r="FT1042" s="33"/>
      <c r="FU1042" s="33"/>
      <c r="FV1042" s="33"/>
      <c r="FW1042" s="33"/>
      <c r="FX1042" s="33"/>
      <c r="FY1042" s="33"/>
    </row>
    <row r="1043" spans="1:181" ht="15.75" customHeight="1" x14ac:dyDescent="0.25">
      <c r="A1043" s="25"/>
      <c r="B1043" s="33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33"/>
      <c r="CQ1043" s="33"/>
      <c r="CR1043" s="33"/>
      <c r="CS1043" s="33"/>
      <c r="CT1043" s="33"/>
      <c r="CU1043" s="33"/>
      <c r="CV1043" s="33"/>
      <c r="CW1043" s="33"/>
      <c r="CX1043" s="33"/>
      <c r="CY1043" s="33"/>
      <c r="CZ1043" s="33"/>
      <c r="DA1043" s="33"/>
      <c r="DB1043" s="33"/>
      <c r="DC1043" s="33"/>
      <c r="DD1043" s="33"/>
      <c r="DE1043" s="33"/>
      <c r="DF1043" s="33"/>
      <c r="DG1043" s="33"/>
      <c r="DH1043" s="33"/>
      <c r="DI1043" s="33"/>
      <c r="DJ1043" s="33"/>
      <c r="DK1043" s="33"/>
      <c r="DL1043" s="33"/>
      <c r="DM1043" s="33"/>
      <c r="DN1043" s="33"/>
      <c r="DO1043" s="33"/>
      <c r="DP1043" s="33"/>
      <c r="DQ1043" s="33"/>
      <c r="DR1043" s="33"/>
      <c r="DS1043" s="33"/>
      <c r="DT1043" s="33"/>
      <c r="DU1043" s="33"/>
      <c r="DV1043" s="33"/>
      <c r="DW1043" s="33"/>
      <c r="DX1043" s="33"/>
      <c r="DY1043" s="33"/>
      <c r="DZ1043" s="33"/>
      <c r="EA1043" s="33"/>
      <c r="EB1043" s="33"/>
      <c r="EC1043" s="33"/>
      <c r="ED1043" s="33"/>
      <c r="EE1043" s="33"/>
      <c r="EF1043" s="33"/>
      <c r="EG1043" s="33"/>
      <c r="EH1043" s="33"/>
      <c r="EI1043" s="33"/>
      <c r="EJ1043" s="33"/>
      <c r="EK1043" s="33"/>
      <c r="EL1043" s="33"/>
      <c r="EM1043" s="33"/>
      <c r="EN1043" s="33"/>
      <c r="EO1043" s="33"/>
      <c r="EP1043" s="33"/>
      <c r="EQ1043" s="33"/>
      <c r="ER1043" s="33"/>
      <c r="ES1043" s="33"/>
      <c r="ET1043" s="33"/>
      <c r="EU1043" s="33"/>
      <c r="EV1043" s="33"/>
      <c r="EW1043" s="33"/>
      <c r="EX1043" s="33"/>
      <c r="EY1043" s="33"/>
      <c r="EZ1043" s="33"/>
      <c r="FA1043" s="33"/>
      <c r="FB1043" s="33"/>
      <c r="FC1043" s="33"/>
      <c r="FD1043" s="33"/>
      <c r="FE1043" s="33"/>
      <c r="FF1043" s="33"/>
      <c r="FG1043" s="33"/>
      <c r="FH1043" s="33"/>
      <c r="FI1043" s="33"/>
      <c r="FJ1043" s="33"/>
      <c r="FK1043" s="33"/>
      <c r="FL1043" s="33"/>
      <c r="FM1043" s="33"/>
      <c r="FN1043" s="33"/>
      <c r="FO1043" s="33"/>
      <c r="FP1043" s="33"/>
      <c r="FQ1043" s="33"/>
      <c r="FR1043" s="33"/>
      <c r="FS1043" s="33"/>
      <c r="FT1043" s="33"/>
      <c r="FU1043" s="33"/>
      <c r="FV1043" s="33"/>
      <c r="FW1043" s="33"/>
      <c r="FX1043" s="33"/>
      <c r="FY1043" s="33"/>
    </row>
    <row r="1044" spans="1:181" ht="15.75" customHeight="1" x14ac:dyDescent="0.25">
      <c r="A1044" s="25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33"/>
      <c r="BD1044" s="33"/>
      <c r="BE1044" s="33"/>
      <c r="BF1044" s="33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  <c r="CO1044" s="33"/>
      <c r="CP1044" s="33"/>
      <c r="CQ1044" s="33"/>
      <c r="CR1044" s="33"/>
      <c r="CS1044" s="33"/>
      <c r="CT1044" s="33"/>
      <c r="CU1044" s="33"/>
      <c r="CV1044" s="33"/>
      <c r="CW1044" s="33"/>
      <c r="CX1044" s="33"/>
      <c r="CY1044" s="33"/>
      <c r="CZ1044" s="33"/>
      <c r="DA1044" s="33"/>
      <c r="DB1044" s="33"/>
      <c r="DC1044" s="33"/>
      <c r="DD1044" s="33"/>
      <c r="DE1044" s="33"/>
      <c r="DF1044" s="33"/>
      <c r="DG1044" s="33"/>
      <c r="DH1044" s="33"/>
      <c r="DI1044" s="33"/>
      <c r="DJ1044" s="33"/>
      <c r="DK1044" s="33"/>
      <c r="DL1044" s="33"/>
      <c r="DM1044" s="33"/>
      <c r="DN1044" s="33"/>
      <c r="DO1044" s="33"/>
      <c r="DP1044" s="33"/>
      <c r="DQ1044" s="33"/>
      <c r="DR1044" s="33"/>
      <c r="DS1044" s="33"/>
      <c r="DT1044" s="33"/>
      <c r="DU1044" s="33"/>
      <c r="DV1044" s="33"/>
      <c r="DW1044" s="33"/>
      <c r="DX1044" s="33"/>
      <c r="DY1044" s="33"/>
      <c r="DZ1044" s="33"/>
      <c r="EA1044" s="33"/>
      <c r="EB1044" s="33"/>
      <c r="EC1044" s="33"/>
      <c r="ED1044" s="33"/>
      <c r="EE1044" s="33"/>
      <c r="EF1044" s="33"/>
      <c r="EG1044" s="33"/>
      <c r="EH1044" s="33"/>
      <c r="EI1044" s="33"/>
      <c r="EJ1044" s="33"/>
      <c r="EK1044" s="33"/>
      <c r="EL1044" s="33"/>
      <c r="EM1044" s="33"/>
      <c r="EN1044" s="33"/>
      <c r="EO1044" s="33"/>
      <c r="EP1044" s="33"/>
      <c r="EQ1044" s="33"/>
      <c r="ER1044" s="33"/>
      <c r="ES1044" s="33"/>
      <c r="ET1044" s="33"/>
      <c r="EU1044" s="33"/>
      <c r="EV1044" s="33"/>
      <c r="EW1044" s="33"/>
      <c r="EX1044" s="33"/>
      <c r="EY1044" s="33"/>
      <c r="EZ1044" s="33"/>
      <c r="FA1044" s="33"/>
      <c r="FB1044" s="33"/>
      <c r="FC1044" s="33"/>
      <c r="FD1044" s="33"/>
      <c r="FE1044" s="33"/>
      <c r="FF1044" s="33"/>
      <c r="FG1044" s="33"/>
      <c r="FH1044" s="33"/>
      <c r="FI1044" s="33"/>
      <c r="FJ1044" s="33"/>
      <c r="FK1044" s="33"/>
      <c r="FL1044" s="33"/>
      <c r="FM1044" s="33"/>
      <c r="FN1044" s="33"/>
      <c r="FO1044" s="33"/>
      <c r="FP1044" s="33"/>
      <c r="FQ1044" s="33"/>
      <c r="FR1044" s="33"/>
      <c r="FS1044" s="33"/>
      <c r="FT1044" s="33"/>
      <c r="FU1044" s="33"/>
      <c r="FV1044" s="33"/>
      <c r="FW1044" s="33"/>
      <c r="FX1044" s="33"/>
      <c r="FY1044" s="33"/>
    </row>
    <row r="1045" spans="1:181" ht="15.75" customHeight="1" x14ac:dyDescent="0.25">
      <c r="A1045" s="25"/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  <c r="CY1045" s="33"/>
      <c r="CZ1045" s="33"/>
      <c r="DA1045" s="33"/>
      <c r="DB1045" s="33"/>
      <c r="DC1045" s="33"/>
      <c r="DD1045" s="33"/>
      <c r="DE1045" s="33"/>
      <c r="DF1045" s="33"/>
      <c r="DG1045" s="33"/>
      <c r="DH1045" s="33"/>
      <c r="DI1045" s="33"/>
      <c r="DJ1045" s="33"/>
      <c r="DK1045" s="33"/>
      <c r="DL1045" s="33"/>
      <c r="DM1045" s="33"/>
      <c r="DN1045" s="33"/>
      <c r="DO1045" s="33"/>
      <c r="DP1045" s="33"/>
      <c r="DQ1045" s="33"/>
      <c r="DR1045" s="33"/>
      <c r="DS1045" s="33"/>
      <c r="DT1045" s="33"/>
      <c r="DU1045" s="33"/>
      <c r="DV1045" s="33"/>
      <c r="DW1045" s="33"/>
      <c r="DX1045" s="33"/>
      <c r="DY1045" s="33"/>
      <c r="DZ1045" s="33"/>
      <c r="EA1045" s="33"/>
      <c r="EB1045" s="33"/>
      <c r="EC1045" s="33"/>
      <c r="ED1045" s="33"/>
      <c r="EE1045" s="33"/>
      <c r="EF1045" s="33"/>
      <c r="EG1045" s="33"/>
      <c r="EH1045" s="33"/>
      <c r="EI1045" s="33"/>
      <c r="EJ1045" s="33"/>
      <c r="EK1045" s="33"/>
      <c r="EL1045" s="33"/>
      <c r="EM1045" s="33"/>
      <c r="EN1045" s="33"/>
      <c r="EO1045" s="33"/>
      <c r="EP1045" s="33"/>
      <c r="EQ1045" s="33"/>
      <c r="ER1045" s="33"/>
      <c r="ES1045" s="33"/>
      <c r="ET1045" s="33"/>
      <c r="EU1045" s="33"/>
      <c r="EV1045" s="33"/>
      <c r="EW1045" s="33"/>
      <c r="EX1045" s="33"/>
      <c r="EY1045" s="33"/>
      <c r="EZ1045" s="33"/>
      <c r="FA1045" s="33"/>
      <c r="FB1045" s="33"/>
      <c r="FC1045" s="33"/>
      <c r="FD1045" s="33"/>
      <c r="FE1045" s="33"/>
      <c r="FF1045" s="33"/>
      <c r="FG1045" s="33"/>
      <c r="FH1045" s="33"/>
      <c r="FI1045" s="33"/>
      <c r="FJ1045" s="33"/>
      <c r="FK1045" s="33"/>
      <c r="FL1045" s="33"/>
      <c r="FM1045" s="33"/>
      <c r="FN1045" s="33"/>
      <c r="FO1045" s="33"/>
      <c r="FP1045" s="33"/>
      <c r="FQ1045" s="33"/>
      <c r="FR1045" s="33"/>
      <c r="FS1045" s="33"/>
      <c r="FT1045" s="33"/>
      <c r="FU1045" s="33"/>
      <c r="FV1045" s="33"/>
      <c r="FW1045" s="33"/>
      <c r="FX1045" s="33"/>
      <c r="FY1045" s="33"/>
    </row>
    <row r="1046" spans="1:181" ht="15.75" customHeight="1" x14ac:dyDescent="0.25">
      <c r="A1046" s="25"/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33"/>
      <c r="DT1046" s="33"/>
      <c r="DU1046" s="33"/>
      <c r="DV1046" s="33"/>
      <c r="DW1046" s="33"/>
      <c r="DX1046" s="33"/>
      <c r="DY1046" s="33"/>
      <c r="DZ1046" s="33"/>
      <c r="EA1046" s="33"/>
      <c r="EB1046" s="33"/>
      <c r="EC1046" s="33"/>
      <c r="ED1046" s="33"/>
      <c r="EE1046" s="33"/>
      <c r="EF1046" s="33"/>
      <c r="EG1046" s="33"/>
      <c r="EH1046" s="33"/>
      <c r="EI1046" s="33"/>
      <c r="EJ1046" s="33"/>
      <c r="EK1046" s="33"/>
      <c r="EL1046" s="33"/>
      <c r="EM1046" s="33"/>
      <c r="EN1046" s="33"/>
      <c r="EO1046" s="33"/>
      <c r="EP1046" s="33"/>
      <c r="EQ1046" s="33"/>
      <c r="ER1046" s="33"/>
      <c r="ES1046" s="33"/>
      <c r="ET1046" s="33"/>
      <c r="EU1046" s="33"/>
      <c r="EV1046" s="33"/>
      <c r="EW1046" s="33"/>
      <c r="EX1046" s="33"/>
      <c r="EY1046" s="33"/>
      <c r="EZ1046" s="33"/>
      <c r="FA1046" s="33"/>
      <c r="FB1046" s="33"/>
      <c r="FC1046" s="33"/>
      <c r="FD1046" s="33"/>
      <c r="FE1046" s="33"/>
      <c r="FF1046" s="33"/>
      <c r="FG1046" s="33"/>
      <c r="FH1046" s="33"/>
      <c r="FI1046" s="33"/>
      <c r="FJ1046" s="33"/>
      <c r="FK1046" s="33"/>
      <c r="FL1046" s="33"/>
      <c r="FM1046" s="33"/>
      <c r="FN1046" s="33"/>
      <c r="FO1046" s="33"/>
      <c r="FP1046" s="33"/>
      <c r="FQ1046" s="33"/>
      <c r="FR1046" s="33"/>
      <c r="FS1046" s="33"/>
      <c r="FT1046" s="33"/>
      <c r="FU1046" s="33"/>
      <c r="FV1046" s="33"/>
      <c r="FW1046" s="33"/>
      <c r="FX1046" s="33"/>
      <c r="FY1046" s="33"/>
    </row>
    <row r="1047" spans="1:181" ht="15.75" customHeight="1" x14ac:dyDescent="0.25">
      <c r="A1047" s="25"/>
      <c r="B1047" s="33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  <c r="CY1047" s="33"/>
      <c r="CZ1047" s="33"/>
      <c r="DA1047" s="33"/>
      <c r="DB1047" s="33"/>
      <c r="DC1047" s="33"/>
      <c r="DD1047" s="33"/>
      <c r="DE1047" s="33"/>
      <c r="DF1047" s="33"/>
      <c r="DG1047" s="33"/>
      <c r="DH1047" s="33"/>
      <c r="DI1047" s="33"/>
      <c r="DJ1047" s="33"/>
      <c r="DK1047" s="33"/>
      <c r="DL1047" s="33"/>
      <c r="DM1047" s="33"/>
      <c r="DN1047" s="33"/>
      <c r="DO1047" s="33"/>
      <c r="DP1047" s="33"/>
      <c r="DQ1047" s="33"/>
      <c r="DR1047" s="33"/>
      <c r="DS1047" s="33"/>
      <c r="DT1047" s="33"/>
      <c r="DU1047" s="33"/>
      <c r="DV1047" s="33"/>
      <c r="DW1047" s="33"/>
      <c r="DX1047" s="33"/>
      <c r="DY1047" s="33"/>
      <c r="DZ1047" s="33"/>
      <c r="EA1047" s="33"/>
      <c r="EB1047" s="33"/>
      <c r="EC1047" s="33"/>
      <c r="ED1047" s="33"/>
      <c r="EE1047" s="33"/>
      <c r="EF1047" s="33"/>
      <c r="EG1047" s="33"/>
      <c r="EH1047" s="33"/>
      <c r="EI1047" s="33"/>
      <c r="EJ1047" s="33"/>
      <c r="EK1047" s="33"/>
      <c r="EL1047" s="33"/>
      <c r="EM1047" s="33"/>
      <c r="EN1047" s="33"/>
      <c r="EO1047" s="33"/>
      <c r="EP1047" s="33"/>
      <c r="EQ1047" s="33"/>
      <c r="ER1047" s="33"/>
      <c r="ES1047" s="33"/>
      <c r="ET1047" s="33"/>
      <c r="EU1047" s="33"/>
      <c r="EV1047" s="33"/>
      <c r="EW1047" s="33"/>
      <c r="EX1047" s="33"/>
      <c r="EY1047" s="33"/>
      <c r="EZ1047" s="33"/>
      <c r="FA1047" s="33"/>
      <c r="FB1047" s="33"/>
      <c r="FC1047" s="33"/>
      <c r="FD1047" s="33"/>
      <c r="FE1047" s="33"/>
      <c r="FF1047" s="33"/>
      <c r="FG1047" s="33"/>
      <c r="FH1047" s="33"/>
      <c r="FI1047" s="33"/>
      <c r="FJ1047" s="33"/>
      <c r="FK1047" s="33"/>
      <c r="FL1047" s="33"/>
      <c r="FM1047" s="33"/>
      <c r="FN1047" s="33"/>
      <c r="FO1047" s="33"/>
      <c r="FP1047" s="33"/>
      <c r="FQ1047" s="33"/>
      <c r="FR1047" s="33"/>
      <c r="FS1047" s="33"/>
      <c r="FT1047" s="33"/>
      <c r="FU1047" s="33"/>
      <c r="FV1047" s="33"/>
      <c r="FW1047" s="33"/>
      <c r="FX1047" s="33"/>
      <c r="FY1047" s="33"/>
    </row>
    <row r="1048" spans="1:181" ht="15.75" customHeight="1" x14ac:dyDescent="0.25">
      <c r="A1048" s="25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  <c r="CY1048" s="33"/>
      <c r="CZ1048" s="33"/>
      <c r="DA1048" s="33"/>
      <c r="DB1048" s="33"/>
      <c r="DC1048" s="33"/>
      <c r="DD1048" s="33"/>
      <c r="DE1048" s="33"/>
      <c r="DF1048" s="33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33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33"/>
      <c r="EA1048" s="33"/>
      <c r="EB1048" s="33"/>
      <c r="EC1048" s="33"/>
      <c r="ED1048" s="33"/>
      <c r="EE1048" s="33"/>
      <c r="EF1048" s="33"/>
      <c r="EG1048" s="33"/>
      <c r="EH1048" s="33"/>
      <c r="EI1048" s="33"/>
      <c r="EJ1048" s="33"/>
      <c r="EK1048" s="33"/>
      <c r="EL1048" s="33"/>
      <c r="EM1048" s="33"/>
      <c r="EN1048" s="33"/>
      <c r="EO1048" s="33"/>
      <c r="EP1048" s="33"/>
      <c r="EQ1048" s="33"/>
      <c r="ER1048" s="33"/>
      <c r="ES1048" s="33"/>
      <c r="ET1048" s="33"/>
      <c r="EU1048" s="33"/>
      <c r="EV1048" s="33"/>
      <c r="EW1048" s="33"/>
      <c r="EX1048" s="33"/>
      <c r="EY1048" s="33"/>
      <c r="EZ1048" s="33"/>
      <c r="FA1048" s="33"/>
      <c r="FB1048" s="33"/>
      <c r="FC1048" s="33"/>
      <c r="FD1048" s="33"/>
      <c r="FE1048" s="33"/>
      <c r="FF1048" s="33"/>
      <c r="FG1048" s="33"/>
      <c r="FH1048" s="33"/>
      <c r="FI1048" s="33"/>
      <c r="FJ1048" s="33"/>
      <c r="FK1048" s="33"/>
      <c r="FL1048" s="33"/>
      <c r="FM1048" s="33"/>
      <c r="FN1048" s="33"/>
      <c r="FO1048" s="33"/>
      <c r="FP1048" s="33"/>
      <c r="FQ1048" s="33"/>
      <c r="FR1048" s="33"/>
      <c r="FS1048" s="33"/>
      <c r="FT1048" s="33"/>
      <c r="FU1048" s="33"/>
      <c r="FV1048" s="33"/>
      <c r="FW1048" s="33"/>
      <c r="FX1048" s="33"/>
      <c r="FY1048" s="33"/>
    </row>
    <row r="1049" spans="1:181" ht="15.75" customHeight="1" x14ac:dyDescent="0.25">
      <c r="A1049" s="25"/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  <c r="CY1049" s="33"/>
      <c r="CZ1049" s="33"/>
      <c r="DA1049" s="33"/>
      <c r="DB1049" s="33"/>
      <c r="DC1049" s="33"/>
      <c r="DD1049" s="33"/>
      <c r="DE1049" s="33"/>
      <c r="DF1049" s="33"/>
      <c r="DG1049" s="33"/>
      <c r="DH1049" s="33"/>
      <c r="DI1049" s="33"/>
      <c r="DJ1049" s="33"/>
      <c r="DK1049" s="33"/>
      <c r="DL1049" s="33"/>
      <c r="DM1049" s="33"/>
      <c r="DN1049" s="33"/>
      <c r="DO1049" s="33"/>
      <c r="DP1049" s="33"/>
      <c r="DQ1049" s="33"/>
      <c r="DR1049" s="33"/>
      <c r="DS1049" s="33"/>
      <c r="DT1049" s="33"/>
      <c r="DU1049" s="33"/>
      <c r="DV1049" s="33"/>
      <c r="DW1049" s="33"/>
      <c r="DX1049" s="33"/>
      <c r="DY1049" s="33"/>
      <c r="DZ1049" s="33"/>
      <c r="EA1049" s="33"/>
      <c r="EB1049" s="33"/>
      <c r="EC1049" s="33"/>
      <c r="ED1049" s="33"/>
      <c r="EE1049" s="33"/>
      <c r="EF1049" s="33"/>
      <c r="EG1049" s="33"/>
      <c r="EH1049" s="33"/>
      <c r="EI1049" s="33"/>
      <c r="EJ1049" s="33"/>
      <c r="EK1049" s="33"/>
      <c r="EL1049" s="33"/>
      <c r="EM1049" s="33"/>
      <c r="EN1049" s="33"/>
      <c r="EO1049" s="33"/>
      <c r="EP1049" s="33"/>
      <c r="EQ1049" s="33"/>
      <c r="ER1049" s="33"/>
      <c r="ES1049" s="33"/>
      <c r="ET1049" s="33"/>
      <c r="EU1049" s="33"/>
      <c r="EV1049" s="33"/>
      <c r="EW1049" s="33"/>
      <c r="EX1049" s="33"/>
      <c r="EY1049" s="33"/>
      <c r="EZ1049" s="33"/>
      <c r="FA1049" s="33"/>
      <c r="FB1049" s="33"/>
      <c r="FC1049" s="33"/>
      <c r="FD1049" s="33"/>
      <c r="FE1049" s="33"/>
      <c r="FF1049" s="33"/>
      <c r="FG1049" s="33"/>
      <c r="FH1049" s="33"/>
      <c r="FI1049" s="33"/>
      <c r="FJ1049" s="33"/>
      <c r="FK1049" s="33"/>
      <c r="FL1049" s="33"/>
      <c r="FM1049" s="33"/>
      <c r="FN1049" s="33"/>
      <c r="FO1049" s="33"/>
      <c r="FP1049" s="33"/>
      <c r="FQ1049" s="33"/>
      <c r="FR1049" s="33"/>
      <c r="FS1049" s="33"/>
      <c r="FT1049" s="33"/>
      <c r="FU1049" s="33"/>
      <c r="FV1049" s="33"/>
      <c r="FW1049" s="33"/>
      <c r="FX1049" s="33"/>
      <c r="FY1049" s="33"/>
    </row>
    <row r="1050" spans="1:181" ht="15.75" customHeight="1" x14ac:dyDescent="0.25">
      <c r="A1050" s="25"/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  <c r="CO1050" s="33"/>
      <c r="CP1050" s="33"/>
      <c r="CQ1050" s="33"/>
      <c r="CR1050" s="33"/>
      <c r="CS1050" s="33"/>
      <c r="CT1050" s="33"/>
      <c r="CU1050" s="33"/>
      <c r="CV1050" s="33"/>
      <c r="CW1050" s="33"/>
      <c r="CX1050" s="33"/>
      <c r="CY1050" s="33"/>
      <c r="CZ1050" s="33"/>
      <c r="DA1050" s="33"/>
      <c r="DB1050" s="33"/>
      <c r="DC1050" s="33"/>
      <c r="DD1050" s="33"/>
      <c r="DE1050" s="33"/>
      <c r="DF1050" s="33"/>
      <c r="DG1050" s="33"/>
      <c r="DH1050" s="33"/>
      <c r="DI1050" s="33"/>
      <c r="DJ1050" s="33"/>
      <c r="DK1050" s="33"/>
      <c r="DL1050" s="33"/>
      <c r="DM1050" s="33"/>
      <c r="DN1050" s="33"/>
      <c r="DO1050" s="33"/>
      <c r="DP1050" s="33"/>
      <c r="DQ1050" s="33"/>
      <c r="DR1050" s="33"/>
      <c r="DS1050" s="33"/>
      <c r="DT1050" s="33"/>
      <c r="DU1050" s="33"/>
      <c r="DV1050" s="33"/>
      <c r="DW1050" s="33"/>
      <c r="DX1050" s="33"/>
      <c r="DY1050" s="33"/>
      <c r="DZ1050" s="33"/>
      <c r="EA1050" s="33"/>
      <c r="EB1050" s="33"/>
      <c r="EC1050" s="33"/>
      <c r="ED1050" s="33"/>
      <c r="EE1050" s="33"/>
      <c r="EF1050" s="33"/>
      <c r="EG1050" s="33"/>
      <c r="EH1050" s="33"/>
      <c r="EI1050" s="33"/>
      <c r="EJ1050" s="33"/>
      <c r="EK1050" s="33"/>
      <c r="EL1050" s="33"/>
      <c r="EM1050" s="33"/>
      <c r="EN1050" s="33"/>
      <c r="EO1050" s="33"/>
      <c r="EP1050" s="33"/>
      <c r="EQ1050" s="33"/>
      <c r="ER1050" s="33"/>
      <c r="ES1050" s="33"/>
      <c r="ET1050" s="33"/>
      <c r="EU1050" s="33"/>
      <c r="EV1050" s="33"/>
      <c r="EW1050" s="33"/>
      <c r="EX1050" s="33"/>
      <c r="EY1050" s="33"/>
      <c r="EZ1050" s="33"/>
      <c r="FA1050" s="33"/>
      <c r="FB1050" s="33"/>
      <c r="FC1050" s="33"/>
      <c r="FD1050" s="33"/>
      <c r="FE1050" s="33"/>
      <c r="FF1050" s="33"/>
      <c r="FG1050" s="33"/>
      <c r="FH1050" s="33"/>
      <c r="FI1050" s="33"/>
      <c r="FJ1050" s="33"/>
      <c r="FK1050" s="33"/>
      <c r="FL1050" s="33"/>
      <c r="FM1050" s="33"/>
      <c r="FN1050" s="33"/>
      <c r="FO1050" s="33"/>
      <c r="FP1050" s="33"/>
      <c r="FQ1050" s="33"/>
      <c r="FR1050" s="33"/>
      <c r="FS1050" s="33"/>
      <c r="FT1050" s="33"/>
      <c r="FU1050" s="33"/>
      <c r="FV1050" s="33"/>
      <c r="FW1050" s="33"/>
      <c r="FX1050" s="33"/>
      <c r="FY1050" s="33"/>
    </row>
    <row r="1051" spans="1:181" ht="15.75" customHeight="1" x14ac:dyDescent="0.25">
      <c r="A1051" s="25"/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  <c r="CY1051" s="33"/>
      <c r="CZ1051" s="33"/>
      <c r="DA1051" s="33"/>
      <c r="DB1051" s="33"/>
      <c r="DC1051" s="33"/>
      <c r="DD1051" s="33"/>
      <c r="DE1051" s="33"/>
      <c r="DF1051" s="33"/>
      <c r="DG1051" s="33"/>
      <c r="DH1051" s="33"/>
      <c r="DI1051" s="33"/>
      <c r="DJ1051" s="33"/>
      <c r="DK1051" s="33"/>
      <c r="DL1051" s="33"/>
      <c r="DM1051" s="33"/>
      <c r="DN1051" s="33"/>
      <c r="DO1051" s="33"/>
      <c r="DP1051" s="33"/>
      <c r="DQ1051" s="33"/>
      <c r="DR1051" s="33"/>
      <c r="DS1051" s="33"/>
      <c r="DT1051" s="33"/>
      <c r="DU1051" s="33"/>
      <c r="DV1051" s="33"/>
      <c r="DW1051" s="33"/>
      <c r="DX1051" s="33"/>
      <c r="DY1051" s="33"/>
      <c r="DZ1051" s="33"/>
      <c r="EA1051" s="33"/>
      <c r="EB1051" s="33"/>
      <c r="EC1051" s="33"/>
      <c r="ED1051" s="33"/>
      <c r="EE1051" s="33"/>
      <c r="EF1051" s="33"/>
      <c r="EG1051" s="33"/>
      <c r="EH1051" s="33"/>
      <c r="EI1051" s="33"/>
      <c r="EJ1051" s="33"/>
      <c r="EK1051" s="33"/>
      <c r="EL1051" s="33"/>
      <c r="EM1051" s="33"/>
      <c r="EN1051" s="33"/>
      <c r="EO1051" s="33"/>
      <c r="EP1051" s="33"/>
      <c r="EQ1051" s="33"/>
      <c r="ER1051" s="33"/>
      <c r="ES1051" s="33"/>
      <c r="ET1051" s="33"/>
      <c r="EU1051" s="33"/>
      <c r="EV1051" s="33"/>
      <c r="EW1051" s="33"/>
      <c r="EX1051" s="33"/>
      <c r="EY1051" s="33"/>
      <c r="EZ1051" s="33"/>
      <c r="FA1051" s="33"/>
      <c r="FB1051" s="33"/>
      <c r="FC1051" s="33"/>
      <c r="FD1051" s="33"/>
      <c r="FE1051" s="33"/>
      <c r="FF1051" s="33"/>
      <c r="FG1051" s="33"/>
      <c r="FH1051" s="33"/>
      <c r="FI1051" s="33"/>
      <c r="FJ1051" s="33"/>
      <c r="FK1051" s="33"/>
      <c r="FL1051" s="33"/>
      <c r="FM1051" s="33"/>
      <c r="FN1051" s="33"/>
      <c r="FO1051" s="33"/>
      <c r="FP1051" s="33"/>
      <c r="FQ1051" s="33"/>
      <c r="FR1051" s="33"/>
      <c r="FS1051" s="33"/>
      <c r="FT1051" s="33"/>
      <c r="FU1051" s="33"/>
      <c r="FV1051" s="33"/>
      <c r="FW1051" s="33"/>
      <c r="FX1051" s="33"/>
      <c r="FY1051" s="33"/>
    </row>
    <row r="1052" spans="1:181" ht="15.75" customHeight="1" x14ac:dyDescent="0.25">
      <c r="A1052" s="25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33"/>
      <c r="CQ1052" s="33"/>
      <c r="CR1052" s="33"/>
      <c r="CS1052" s="33"/>
      <c r="CT1052" s="33"/>
      <c r="CU1052" s="33"/>
      <c r="CV1052" s="33"/>
      <c r="CW1052" s="33"/>
      <c r="CX1052" s="33"/>
      <c r="CY1052" s="33"/>
      <c r="CZ1052" s="33"/>
      <c r="DA1052" s="33"/>
      <c r="DB1052" s="33"/>
      <c r="DC1052" s="33"/>
      <c r="DD1052" s="33"/>
      <c r="DE1052" s="33"/>
      <c r="DF1052" s="33"/>
      <c r="DG1052" s="33"/>
      <c r="DH1052" s="33"/>
      <c r="DI1052" s="33"/>
      <c r="DJ1052" s="33"/>
      <c r="DK1052" s="33"/>
      <c r="DL1052" s="33"/>
      <c r="DM1052" s="33"/>
      <c r="DN1052" s="33"/>
      <c r="DO1052" s="33"/>
      <c r="DP1052" s="33"/>
      <c r="DQ1052" s="33"/>
      <c r="DR1052" s="33"/>
      <c r="DS1052" s="33"/>
      <c r="DT1052" s="33"/>
      <c r="DU1052" s="33"/>
      <c r="DV1052" s="33"/>
      <c r="DW1052" s="33"/>
      <c r="DX1052" s="33"/>
      <c r="DY1052" s="33"/>
      <c r="DZ1052" s="33"/>
      <c r="EA1052" s="33"/>
      <c r="EB1052" s="33"/>
      <c r="EC1052" s="33"/>
      <c r="ED1052" s="33"/>
      <c r="EE1052" s="33"/>
      <c r="EF1052" s="33"/>
      <c r="EG1052" s="33"/>
      <c r="EH1052" s="33"/>
      <c r="EI1052" s="33"/>
      <c r="EJ1052" s="33"/>
      <c r="EK1052" s="33"/>
      <c r="EL1052" s="33"/>
      <c r="EM1052" s="33"/>
      <c r="EN1052" s="33"/>
      <c r="EO1052" s="33"/>
      <c r="EP1052" s="33"/>
      <c r="EQ1052" s="33"/>
      <c r="ER1052" s="33"/>
      <c r="ES1052" s="33"/>
      <c r="ET1052" s="33"/>
      <c r="EU1052" s="33"/>
      <c r="EV1052" s="33"/>
      <c r="EW1052" s="33"/>
      <c r="EX1052" s="33"/>
      <c r="EY1052" s="33"/>
      <c r="EZ1052" s="33"/>
      <c r="FA1052" s="33"/>
      <c r="FB1052" s="33"/>
      <c r="FC1052" s="33"/>
      <c r="FD1052" s="33"/>
      <c r="FE1052" s="33"/>
      <c r="FF1052" s="33"/>
      <c r="FG1052" s="33"/>
      <c r="FH1052" s="33"/>
      <c r="FI1052" s="33"/>
      <c r="FJ1052" s="33"/>
      <c r="FK1052" s="33"/>
      <c r="FL1052" s="33"/>
      <c r="FM1052" s="33"/>
      <c r="FN1052" s="33"/>
      <c r="FO1052" s="33"/>
      <c r="FP1052" s="33"/>
      <c r="FQ1052" s="33"/>
      <c r="FR1052" s="33"/>
      <c r="FS1052" s="33"/>
      <c r="FT1052" s="33"/>
      <c r="FU1052" s="33"/>
      <c r="FV1052" s="33"/>
      <c r="FW1052" s="33"/>
      <c r="FX1052" s="33"/>
      <c r="FY1052" s="33"/>
    </row>
    <row r="1053" spans="1:181" ht="15.75" customHeight="1" x14ac:dyDescent="0.25">
      <c r="A1053" s="25"/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33"/>
      <c r="EA1053" s="33"/>
      <c r="EB1053" s="33"/>
      <c r="EC1053" s="33"/>
      <c r="ED1053" s="33"/>
      <c r="EE1053" s="33"/>
      <c r="EF1053" s="33"/>
      <c r="EG1053" s="33"/>
      <c r="EH1053" s="33"/>
      <c r="EI1053" s="33"/>
      <c r="EJ1053" s="33"/>
      <c r="EK1053" s="33"/>
      <c r="EL1053" s="33"/>
      <c r="EM1053" s="33"/>
      <c r="EN1053" s="33"/>
      <c r="EO1053" s="33"/>
      <c r="EP1053" s="33"/>
      <c r="EQ1053" s="33"/>
      <c r="ER1053" s="33"/>
      <c r="ES1053" s="33"/>
      <c r="ET1053" s="33"/>
      <c r="EU1053" s="33"/>
      <c r="EV1053" s="33"/>
      <c r="EW1053" s="33"/>
      <c r="EX1053" s="33"/>
      <c r="EY1053" s="33"/>
      <c r="EZ1053" s="33"/>
      <c r="FA1053" s="33"/>
      <c r="FB1053" s="33"/>
      <c r="FC1053" s="33"/>
      <c r="FD1053" s="33"/>
      <c r="FE1053" s="33"/>
      <c r="FF1053" s="33"/>
      <c r="FG1053" s="33"/>
      <c r="FH1053" s="33"/>
      <c r="FI1053" s="33"/>
      <c r="FJ1053" s="33"/>
      <c r="FK1053" s="33"/>
      <c r="FL1053" s="33"/>
      <c r="FM1053" s="33"/>
      <c r="FN1053" s="33"/>
      <c r="FO1053" s="33"/>
      <c r="FP1053" s="33"/>
      <c r="FQ1053" s="33"/>
      <c r="FR1053" s="33"/>
      <c r="FS1053" s="33"/>
      <c r="FT1053" s="33"/>
      <c r="FU1053" s="33"/>
      <c r="FV1053" s="33"/>
      <c r="FW1053" s="33"/>
      <c r="FX1053" s="33"/>
      <c r="FY1053" s="33"/>
    </row>
    <row r="1054" spans="1:181" ht="15.75" customHeight="1" x14ac:dyDescent="0.25">
      <c r="A1054" s="25"/>
      <c r="B1054" s="33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33"/>
      <c r="BD1054" s="33"/>
      <c r="BE1054" s="33"/>
      <c r="BF1054" s="33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  <c r="CY1054" s="33"/>
      <c r="CZ1054" s="33"/>
      <c r="DA1054" s="33"/>
      <c r="DB1054" s="33"/>
      <c r="DC1054" s="33"/>
      <c r="DD1054" s="33"/>
      <c r="DE1054" s="33"/>
      <c r="DF1054" s="33"/>
      <c r="DG1054" s="33"/>
      <c r="DH1054" s="33"/>
      <c r="DI1054" s="33"/>
      <c r="DJ1054" s="33"/>
      <c r="DK1054" s="33"/>
      <c r="DL1054" s="33"/>
      <c r="DM1054" s="33"/>
      <c r="DN1054" s="33"/>
      <c r="DO1054" s="33"/>
      <c r="DP1054" s="33"/>
      <c r="DQ1054" s="33"/>
      <c r="DR1054" s="33"/>
      <c r="DS1054" s="33"/>
      <c r="DT1054" s="33"/>
      <c r="DU1054" s="33"/>
      <c r="DV1054" s="33"/>
      <c r="DW1054" s="33"/>
      <c r="DX1054" s="33"/>
      <c r="DY1054" s="33"/>
      <c r="DZ1054" s="33"/>
      <c r="EA1054" s="33"/>
      <c r="EB1054" s="33"/>
      <c r="EC1054" s="33"/>
      <c r="ED1054" s="33"/>
      <c r="EE1054" s="33"/>
      <c r="EF1054" s="33"/>
      <c r="EG1054" s="33"/>
      <c r="EH1054" s="33"/>
      <c r="EI1054" s="33"/>
      <c r="EJ1054" s="33"/>
      <c r="EK1054" s="33"/>
      <c r="EL1054" s="33"/>
      <c r="EM1054" s="33"/>
      <c r="EN1054" s="33"/>
      <c r="EO1054" s="33"/>
      <c r="EP1054" s="33"/>
      <c r="EQ1054" s="33"/>
      <c r="ER1054" s="33"/>
      <c r="ES1054" s="33"/>
      <c r="ET1054" s="33"/>
      <c r="EU1054" s="33"/>
      <c r="EV1054" s="33"/>
      <c r="EW1054" s="33"/>
      <c r="EX1054" s="33"/>
      <c r="EY1054" s="33"/>
      <c r="EZ1054" s="33"/>
      <c r="FA1054" s="33"/>
      <c r="FB1054" s="33"/>
      <c r="FC1054" s="33"/>
      <c r="FD1054" s="33"/>
      <c r="FE1054" s="33"/>
      <c r="FF1054" s="33"/>
      <c r="FG1054" s="33"/>
      <c r="FH1054" s="33"/>
      <c r="FI1054" s="33"/>
      <c r="FJ1054" s="33"/>
      <c r="FK1054" s="33"/>
      <c r="FL1054" s="33"/>
      <c r="FM1054" s="33"/>
      <c r="FN1054" s="33"/>
      <c r="FO1054" s="33"/>
      <c r="FP1054" s="33"/>
      <c r="FQ1054" s="33"/>
      <c r="FR1054" s="33"/>
      <c r="FS1054" s="33"/>
      <c r="FT1054" s="33"/>
      <c r="FU1054" s="33"/>
      <c r="FV1054" s="33"/>
      <c r="FW1054" s="33"/>
      <c r="FX1054" s="33"/>
      <c r="FY1054" s="33"/>
    </row>
    <row r="1055" spans="1:181" ht="15.75" customHeight="1" x14ac:dyDescent="0.25">
      <c r="A1055" s="25"/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  <c r="CY1055" s="33"/>
      <c r="CZ1055" s="33"/>
      <c r="DA1055" s="33"/>
      <c r="DB1055" s="33"/>
      <c r="DC1055" s="33"/>
      <c r="DD1055" s="33"/>
      <c r="DE1055" s="33"/>
      <c r="DF1055" s="33"/>
      <c r="DG1055" s="33"/>
      <c r="DH1055" s="33"/>
      <c r="DI1055" s="33"/>
      <c r="DJ1055" s="33"/>
      <c r="DK1055" s="33"/>
      <c r="DL1055" s="33"/>
      <c r="DM1055" s="33"/>
      <c r="DN1055" s="33"/>
      <c r="DO1055" s="33"/>
      <c r="DP1055" s="33"/>
      <c r="DQ1055" s="33"/>
      <c r="DR1055" s="33"/>
      <c r="DS1055" s="33"/>
      <c r="DT1055" s="33"/>
      <c r="DU1055" s="33"/>
      <c r="DV1055" s="33"/>
      <c r="DW1055" s="33"/>
      <c r="DX1055" s="33"/>
      <c r="DY1055" s="33"/>
      <c r="DZ1055" s="33"/>
      <c r="EA1055" s="33"/>
      <c r="EB1055" s="33"/>
      <c r="EC1055" s="33"/>
      <c r="ED1055" s="33"/>
      <c r="EE1055" s="33"/>
      <c r="EF1055" s="33"/>
      <c r="EG1055" s="33"/>
      <c r="EH1055" s="33"/>
      <c r="EI1055" s="33"/>
      <c r="EJ1055" s="33"/>
      <c r="EK1055" s="33"/>
      <c r="EL1055" s="33"/>
      <c r="EM1055" s="33"/>
      <c r="EN1055" s="33"/>
      <c r="EO1055" s="33"/>
      <c r="EP1055" s="33"/>
      <c r="EQ1055" s="33"/>
      <c r="ER1055" s="33"/>
      <c r="ES1055" s="33"/>
      <c r="ET1055" s="33"/>
      <c r="EU1055" s="33"/>
      <c r="EV1055" s="33"/>
      <c r="EW1055" s="33"/>
      <c r="EX1055" s="33"/>
      <c r="EY1055" s="33"/>
      <c r="EZ1055" s="33"/>
      <c r="FA1055" s="33"/>
      <c r="FB1055" s="33"/>
      <c r="FC1055" s="33"/>
      <c r="FD1055" s="33"/>
      <c r="FE1055" s="33"/>
      <c r="FF1055" s="33"/>
      <c r="FG1055" s="33"/>
      <c r="FH1055" s="33"/>
      <c r="FI1055" s="33"/>
      <c r="FJ1055" s="33"/>
      <c r="FK1055" s="33"/>
      <c r="FL1055" s="33"/>
      <c r="FM1055" s="33"/>
      <c r="FN1055" s="33"/>
      <c r="FO1055" s="33"/>
      <c r="FP1055" s="33"/>
      <c r="FQ1055" s="33"/>
      <c r="FR1055" s="33"/>
      <c r="FS1055" s="33"/>
      <c r="FT1055" s="33"/>
      <c r="FU1055" s="33"/>
      <c r="FV1055" s="33"/>
      <c r="FW1055" s="33"/>
      <c r="FX1055" s="33"/>
      <c r="FY1055" s="33"/>
    </row>
    <row r="1056" spans="1:181" ht="15.75" customHeight="1" x14ac:dyDescent="0.25">
      <c r="A1056" s="25"/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  <c r="BC1056" s="33"/>
      <c r="BD1056" s="33"/>
      <c r="BE1056" s="33"/>
      <c r="BF1056" s="33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  <c r="CO1056" s="33"/>
      <c r="CP1056" s="33"/>
      <c r="CQ1056" s="33"/>
      <c r="CR1056" s="33"/>
      <c r="CS1056" s="33"/>
      <c r="CT1056" s="33"/>
      <c r="CU1056" s="33"/>
      <c r="CV1056" s="33"/>
      <c r="CW1056" s="33"/>
      <c r="CX1056" s="33"/>
      <c r="CY1056" s="33"/>
      <c r="CZ1056" s="33"/>
      <c r="DA1056" s="33"/>
      <c r="DB1056" s="33"/>
      <c r="DC1056" s="33"/>
      <c r="DD1056" s="33"/>
      <c r="DE1056" s="33"/>
      <c r="DF1056" s="33"/>
      <c r="DG1056" s="33"/>
      <c r="DH1056" s="33"/>
      <c r="DI1056" s="33"/>
      <c r="DJ1056" s="33"/>
      <c r="DK1056" s="33"/>
      <c r="DL1056" s="33"/>
      <c r="DM1056" s="33"/>
      <c r="DN1056" s="33"/>
      <c r="DO1056" s="33"/>
      <c r="DP1056" s="33"/>
      <c r="DQ1056" s="33"/>
      <c r="DR1056" s="33"/>
      <c r="DS1056" s="33"/>
      <c r="DT1056" s="33"/>
      <c r="DU1056" s="33"/>
      <c r="DV1056" s="33"/>
      <c r="DW1056" s="33"/>
      <c r="DX1056" s="33"/>
      <c r="DY1056" s="33"/>
      <c r="DZ1056" s="33"/>
      <c r="EA1056" s="33"/>
      <c r="EB1056" s="33"/>
      <c r="EC1056" s="33"/>
      <c r="ED1056" s="33"/>
      <c r="EE1056" s="33"/>
      <c r="EF1056" s="33"/>
      <c r="EG1056" s="33"/>
      <c r="EH1056" s="33"/>
      <c r="EI1056" s="33"/>
      <c r="EJ1056" s="33"/>
      <c r="EK1056" s="33"/>
      <c r="EL1056" s="33"/>
      <c r="EM1056" s="33"/>
      <c r="EN1056" s="33"/>
      <c r="EO1056" s="33"/>
      <c r="EP1056" s="33"/>
      <c r="EQ1056" s="33"/>
      <c r="ER1056" s="33"/>
      <c r="ES1056" s="33"/>
      <c r="ET1056" s="33"/>
      <c r="EU1056" s="33"/>
      <c r="EV1056" s="33"/>
      <c r="EW1056" s="33"/>
      <c r="EX1056" s="33"/>
      <c r="EY1056" s="33"/>
      <c r="EZ1056" s="33"/>
      <c r="FA1056" s="33"/>
      <c r="FB1056" s="33"/>
      <c r="FC1056" s="33"/>
      <c r="FD1056" s="33"/>
      <c r="FE1056" s="33"/>
      <c r="FF1056" s="33"/>
      <c r="FG1056" s="33"/>
      <c r="FH1056" s="33"/>
      <c r="FI1056" s="33"/>
      <c r="FJ1056" s="33"/>
      <c r="FK1056" s="33"/>
      <c r="FL1056" s="33"/>
      <c r="FM1056" s="33"/>
      <c r="FN1056" s="33"/>
      <c r="FO1056" s="33"/>
      <c r="FP1056" s="33"/>
      <c r="FQ1056" s="33"/>
      <c r="FR1056" s="33"/>
      <c r="FS1056" s="33"/>
      <c r="FT1056" s="33"/>
      <c r="FU1056" s="33"/>
      <c r="FV1056" s="33"/>
      <c r="FW1056" s="33"/>
      <c r="FX1056" s="33"/>
      <c r="FY1056" s="33"/>
    </row>
    <row r="1057" spans="1:181" ht="15.75" customHeight="1" x14ac:dyDescent="0.25">
      <c r="A1057" s="25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33"/>
      <c r="CQ1057" s="33"/>
      <c r="CR1057" s="33"/>
      <c r="CS1057" s="33"/>
      <c r="CT1057" s="33"/>
      <c r="CU1057" s="33"/>
      <c r="CV1057" s="33"/>
      <c r="CW1057" s="33"/>
      <c r="CX1057" s="33"/>
      <c r="CY1057" s="33"/>
      <c r="CZ1057" s="33"/>
      <c r="DA1057" s="33"/>
      <c r="DB1057" s="33"/>
      <c r="DC1057" s="33"/>
      <c r="DD1057" s="33"/>
      <c r="DE1057" s="33"/>
      <c r="DF1057" s="33"/>
      <c r="DG1057" s="33"/>
      <c r="DH1057" s="33"/>
      <c r="DI1057" s="33"/>
      <c r="DJ1057" s="33"/>
      <c r="DK1057" s="33"/>
      <c r="DL1057" s="33"/>
      <c r="DM1057" s="33"/>
      <c r="DN1057" s="33"/>
      <c r="DO1057" s="33"/>
      <c r="DP1057" s="33"/>
      <c r="DQ1057" s="33"/>
      <c r="DR1057" s="33"/>
      <c r="DS1057" s="33"/>
      <c r="DT1057" s="33"/>
      <c r="DU1057" s="33"/>
      <c r="DV1057" s="33"/>
      <c r="DW1057" s="33"/>
      <c r="DX1057" s="33"/>
      <c r="DY1057" s="33"/>
      <c r="DZ1057" s="33"/>
      <c r="EA1057" s="33"/>
      <c r="EB1057" s="33"/>
      <c r="EC1057" s="33"/>
      <c r="ED1057" s="33"/>
      <c r="EE1057" s="33"/>
      <c r="EF1057" s="33"/>
      <c r="EG1057" s="33"/>
      <c r="EH1057" s="33"/>
      <c r="EI1057" s="33"/>
      <c r="EJ1057" s="33"/>
      <c r="EK1057" s="33"/>
      <c r="EL1057" s="33"/>
      <c r="EM1057" s="33"/>
      <c r="EN1057" s="33"/>
      <c r="EO1057" s="33"/>
      <c r="EP1057" s="33"/>
      <c r="EQ1057" s="33"/>
      <c r="ER1057" s="33"/>
      <c r="ES1057" s="33"/>
      <c r="ET1057" s="33"/>
      <c r="EU1057" s="33"/>
      <c r="EV1057" s="33"/>
      <c r="EW1057" s="33"/>
      <c r="EX1057" s="33"/>
      <c r="EY1057" s="33"/>
      <c r="EZ1057" s="33"/>
      <c r="FA1057" s="33"/>
      <c r="FB1057" s="33"/>
      <c r="FC1057" s="33"/>
      <c r="FD1057" s="33"/>
      <c r="FE1057" s="33"/>
      <c r="FF1057" s="33"/>
      <c r="FG1057" s="33"/>
      <c r="FH1057" s="33"/>
      <c r="FI1057" s="33"/>
      <c r="FJ1057" s="33"/>
      <c r="FK1057" s="33"/>
      <c r="FL1057" s="33"/>
      <c r="FM1057" s="33"/>
      <c r="FN1057" s="33"/>
      <c r="FO1057" s="33"/>
      <c r="FP1057" s="33"/>
      <c r="FQ1057" s="33"/>
      <c r="FR1057" s="33"/>
      <c r="FS1057" s="33"/>
      <c r="FT1057" s="33"/>
      <c r="FU1057" s="33"/>
      <c r="FV1057" s="33"/>
      <c r="FW1057" s="33"/>
      <c r="FX1057" s="33"/>
      <c r="FY1057" s="33"/>
    </row>
    <row r="1058" spans="1:181" ht="15.75" customHeight="1" x14ac:dyDescent="0.25">
      <c r="A1058" s="25"/>
      <c r="B1058" s="33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  <c r="CY1058" s="33"/>
      <c r="CZ1058" s="33"/>
      <c r="DA1058" s="33"/>
      <c r="DB1058" s="33"/>
      <c r="DC1058" s="33"/>
      <c r="DD1058" s="33"/>
      <c r="DE1058" s="33"/>
      <c r="DF1058" s="33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33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33"/>
      <c r="EA1058" s="33"/>
      <c r="EB1058" s="33"/>
      <c r="EC1058" s="33"/>
      <c r="ED1058" s="33"/>
      <c r="EE1058" s="33"/>
      <c r="EF1058" s="33"/>
      <c r="EG1058" s="33"/>
      <c r="EH1058" s="33"/>
      <c r="EI1058" s="33"/>
      <c r="EJ1058" s="33"/>
      <c r="EK1058" s="33"/>
      <c r="EL1058" s="33"/>
      <c r="EM1058" s="33"/>
      <c r="EN1058" s="33"/>
      <c r="EO1058" s="33"/>
      <c r="EP1058" s="33"/>
      <c r="EQ1058" s="33"/>
      <c r="ER1058" s="33"/>
      <c r="ES1058" s="33"/>
      <c r="ET1058" s="33"/>
      <c r="EU1058" s="33"/>
      <c r="EV1058" s="33"/>
      <c r="EW1058" s="33"/>
      <c r="EX1058" s="33"/>
      <c r="EY1058" s="33"/>
      <c r="EZ1058" s="33"/>
      <c r="FA1058" s="33"/>
      <c r="FB1058" s="33"/>
      <c r="FC1058" s="33"/>
      <c r="FD1058" s="33"/>
      <c r="FE1058" s="33"/>
      <c r="FF1058" s="33"/>
      <c r="FG1058" s="33"/>
      <c r="FH1058" s="33"/>
      <c r="FI1058" s="33"/>
      <c r="FJ1058" s="33"/>
      <c r="FK1058" s="33"/>
      <c r="FL1058" s="33"/>
      <c r="FM1058" s="33"/>
      <c r="FN1058" s="33"/>
      <c r="FO1058" s="33"/>
      <c r="FP1058" s="33"/>
      <c r="FQ1058" s="33"/>
      <c r="FR1058" s="33"/>
      <c r="FS1058" s="33"/>
      <c r="FT1058" s="33"/>
      <c r="FU1058" s="33"/>
      <c r="FV1058" s="33"/>
      <c r="FW1058" s="33"/>
      <c r="FX1058" s="33"/>
      <c r="FY1058" s="33"/>
    </row>
    <row r="1059" spans="1:181" ht="15.75" customHeight="1" x14ac:dyDescent="0.25">
      <c r="A1059" s="25"/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</row>
    <row r="1060" spans="1:181" ht="15.75" customHeight="1" x14ac:dyDescent="0.25">
      <c r="A1060" s="25"/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  <c r="CY1060" s="33"/>
      <c r="CZ1060" s="33"/>
      <c r="DA1060" s="33"/>
      <c r="DB1060" s="33"/>
      <c r="DC1060" s="33"/>
      <c r="DD1060" s="33"/>
      <c r="DE1060" s="33"/>
      <c r="DF1060" s="33"/>
      <c r="DG1060" s="33"/>
      <c r="DH1060" s="33"/>
      <c r="DI1060" s="33"/>
      <c r="DJ1060" s="33"/>
      <c r="DK1060" s="33"/>
      <c r="DL1060" s="33"/>
      <c r="DM1060" s="33"/>
      <c r="DN1060" s="33"/>
      <c r="DO1060" s="33"/>
      <c r="DP1060" s="33"/>
      <c r="DQ1060" s="33"/>
      <c r="DR1060" s="33"/>
      <c r="DS1060" s="33"/>
      <c r="DT1060" s="33"/>
      <c r="DU1060" s="33"/>
      <c r="DV1060" s="33"/>
      <c r="DW1060" s="33"/>
      <c r="DX1060" s="33"/>
      <c r="DY1060" s="33"/>
      <c r="DZ1060" s="33"/>
      <c r="EA1060" s="33"/>
      <c r="EB1060" s="33"/>
      <c r="EC1060" s="33"/>
      <c r="ED1060" s="33"/>
      <c r="EE1060" s="33"/>
      <c r="EF1060" s="33"/>
      <c r="EG1060" s="33"/>
      <c r="EH1060" s="33"/>
      <c r="EI1060" s="33"/>
      <c r="EJ1060" s="33"/>
      <c r="EK1060" s="33"/>
      <c r="EL1060" s="33"/>
      <c r="EM1060" s="33"/>
      <c r="EN1060" s="33"/>
      <c r="EO1060" s="33"/>
      <c r="EP1060" s="33"/>
      <c r="EQ1060" s="33"/>
      <c r="ER1060" s="33"/>
      <c r="ES1060" s="33"/>
      <c r="ET1060" s="33"/>
      <c r="EU1060" s="33"/>
      <c r="EV1060" s="33"/>
      <c r="EW1060" s="33"/>
      <c r="EX1060" s="33"/>
      <c r="EY1060" s="33"/>
      <c r="EZ1060" s="33"/>
      <c r="FA1060" s="33"/>
      <c r="FB1060" s="33"/>
      <c r="FC1060" s="33"/>
      <c r="FD1060" s="33"/>
      <c r="FE1060" s="33"/>
      <c r="FF1060" s="33"/>
      <c r="FG1060" s="33"/>
      <c r="FH1060" s="33"/>
      <c r="FI1060" s="33"/>
      <c r="FJ1060" s="33"/>
      <c r="FK1060" s="33"/>
      <c r="FL1060" s="33"/>
      <c r="FM1060" s="33"/>
      <c r="FN1060" s="33"/>
      <c r="FO1060" s="33"/>
      <c r="FP1060" s="33"/>
      <c r="FQ1060" s="33"/>
      <c r="FR1060" s="33"/>
      <c r="FS1060" s="33"/>
      <c r="FT1060" s="33"/>
      <c r="FU1060" s="33"/>
      <c r="FV1060" s="33"/>
      <c r="FW1060" s="33"/>
      <c r="FX1060" s="33"/>
      <c r="FY1060" s="33"/>
    </row>
    <row r="1061" spans="1:181" ht="15.75" customHeight="1" x14ac:dyDescent="0.25">
      <c r="A1061" s="25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33"/>
      <c r="DT1061" s="33"/>
      <c r="DU1061" s="33"/>
      <c r="DV1061" s="33"/>
      <c r="DW1061" s="33"/>
      <c r="DX1061" s="33"/>
      <c r="DY1061" s="33"/>
      <c r="DZ1061" s="33"/>
      <c r="EA1061" s="33"/>
      <c r="EB1061" s="33"/>
      <c r="EC1061" s="33"/>
      <c r="ED1061" s="33"/>
      <c r="EE1061" s="33"/>
      <c r="EF1061" s="33"/>
      <c r="EG1061" s="33"/>
      <c r="EH1061" s="33"/>
      <c r="EI1061" s="33"/>
      <c r="EJ1061" s="33"/>
      <c r="EK1061" s="33"/>
      <c r="EL1061" s="33"/>
      <c r="EM1061" s="33"/>
      <c r="EN1061" s="33"/>
      <c r="EO1061" s="33"/>
      <c r="EP1061" s="33"/>
      <c r="EQ1061" s="33"/>
      <c r="ER1061" s="33"/>
      <c r="ES1061" s="33"/>
      <c r="ET1061" s="33"/>
      <c r="EU1061" s="33"/>
      <c r="EV1061" s="33"/>
      <c r="EW1061" s="33"/>
      <c r="EX1061" s="33"/>
      <c r="EY1061" s="33"/>
      <c r="EZ1061" s="33"/>
      <c r="FA1061" s="33"/>
      <c r="FB1061" s="33"/>
      <c r="FC1061" s="33"/>
      <c r="FD1061" s="33"/>
      <c r="FE1061" s="33"/>
      <c r="FF1061" s="33"/>
      <c r="FG1061" s="33"/>
      <c r="FH1061" s="33"/>
      <c r="FI1061" s="33"/>
      <c r="FJ1061" s="33"/>
      <c r="FK1061" s="33"/>
      <c r="FL1061" s="33"/>
      <c r="FM1061" s="33"/>
      <c r="FN1061" s="33"/>
      <c r="FO1061" s="33"/>
      <c r="FP1061" s="33"/>
      <c r="FQ1061" s="33"/>
      <c r="FR1061" s="33"/>
      <c r="FS1061" s="33"/>
      <c r="FT1061" s="33"/>
      <c r="FU1061" s="33"/>
      <c r="FV1061" s="33"/>
      <c r="FW1061" s="33"/>
      <c r="FX1061" s="33"/>
      <c r="FY1061" s="33"/>
    </row>
    <row r="1062" spans="1:181" ht="15.75" customHeight="1" x14ac:dyDescent="0.25">
      <c r="A1062" s="25"/>
      <c r="B1062" s="33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  <c r="CY1062" s="33"/>
      <c r="CZ1062" s="33"/>
      <c r="DA1062" s="33"/>
      <c r="DB1062" s="33"/>
      <c r="DC1062" s="33"/>
      <c r="DD1062" s="33"/>
      <c r="DE1062" s="33"/>
      <c r="DF1062" s="33"/>
      <c r="DG1062" s="33"/>
      <c r="DH1062" s="33"/>
      <c r="DI1062" s="33"/>
      <c r="DJ1062" s="33"/>
      <c r="DK1062" s="33"/>
      <c r="DL1062" s="33"/>
      <c r="DM1062" s="33"/>
      <c r="DN1062" s="33"/>
      <c r="DO1062" s="33"/>
      <c r="DP1062" s="33"/>
      <c r="DQ1062" s="33"/>
      <c r="DR1062" s="33"/>
      <c r="DS1062" s="33"/>
      <c r="DT1062" s="33"/>
      <c r="DU1062" s="33"/>
      <c r="DV1062" s="33"/>
      <c r="DW1062" s="33"/>
      <c r="DX1062" s="33"/>
      <c r="DY1062" s="33"/>
      <c r="DZ1062" s="33"/>
      <c r="EA1062" s="33"/>
      <c r="EB1062" s="33"/>
      <c r="EC1062" s="33"/>
      <c r="ED1062" s="33"/>
      <c r="EE1062" s="33"/>
      <c r="EF1062" s="33"/>
      <c r="EG1062" s="33"/>
      <c r="EH1062" s="33"/>
      <c r="EI1062" s="33"/>
      <c r="EJ1062" s="33"/>
      <c r="EK1062" s="33"/>
      <c r="EL1062" s="33"/>
      <c r="EM1062" s="33"/>
      <c r="EN1062" s="33"/>
      <c r="EO1062" s="33"/>
      <c r="EP1062" s="33"/>
      <c r="EQ1062" s="33"/>
      <c r="ER1062" s="33"/>
      <c r="ES1062" s="33"/>
      <c r="ET1062" s="33"/>
      <c r="EU1062" s="33"/>
      <c r="EV1062" s="33"/>
      <c r="EW1062" s="33"/>
      <c r="EX1062" s="33"/>
      <c r="EY1062" s="33"/>
      <c r="EZ1062" s="33"/>
      <c r="FA1062" s="33"/>
      <c r="FB1062" s="33"/>
      <c r="FC1062" s="33"/>
      <c r="FD1062" s="33"/>
      <c r="FE1062" s="33"/>
      <c r="FF1062" s="33"/>
      <c r="FG1062" s="33"/>
      <c r="FH1062" s="33"/>
      <c r="FI1062" s="33"/>
      <c r="FJ1062" s="33"/>
      <c r="FK1062" s="33"/>
      <c r="FL1062" s="33"/>
      <c r="FM1062" s="33"/>
      <c r="FN1062" s="33"/>
      <c r="FO1062" s="33"/>
      <c r="FP1062" s="33"/>
      <c r="FQ1062" s="33"/>
      <c r="FR1062" s="33"/>
      <c r="FS1062" s="33"/>
      <c r="FT1062" s="33"/>
      <c r="FU1062" s="33"/>
      <c r="FV1062" s="33"/>
      <c r="FW1062" s="33"/>
      <c r="FX1062" s="33"/>
      <c r="FY1062" s="33"/>
    </row>
    <row r="1063" spans="1:181" ht="15.75" customHeight="1" x14ac:dyDescent="0.25">
      <c r="A1063" s="25"/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  <c r="CY1063" s="33"/>
      <c r="CZ1063" s="33"/>
      <c r="DA1063" s="33"/>
      <c r="DB1063" s="33"/>
      <c r="DC1063" s="33"/>
      <c r="DD1063" s="33"/>
      <c r="DE1063" s="33"/>
      <c r="DF1063" s="33"/>
      <c r="DG1063" s="33"/>
      <c r="DH1063" s="33"/>
      <c r="DI1063" s="33"/>
      <c r="DJ1063" s="33"/>
      <c r="DK1063" s="33"/>
      <c r="DL1063" s="33"/>
      <c r="DM1063" s="33"/>
      <c r="DN1063" s="33"/>
      <c r="DO1063" s="33"/>
      <c r="DP1063" s="33"/>
      <c r="DQ1063" s="33"/>
      <c r="DR1063" s="33"/>
      <c r="DS1063" s="33"/>
      <c r="DT1063" s="33"/>
      <c r="DU1063" s="33"/>
      <c r="DV1063" s="33"/>
      <c r="DW1063" s="33"/>
      <c r="DX1063" s="33"/>
      <c r="DY1063" s="33"/>
      <c r="DZ1063" s="33"/>
      <c r="EA1063" s="33"/>
      <c r="EB1063" s="33"/>
      <c r="EC1063" s="33"/>
      <c r="ED1063" s="33"/>
      <c r="EE1063" s="33"/>
      <c r="EF1063" s="33"/>
      <c r="EG1063" s="33"/>
      <c r="EH1063" s="33"/>
      <c r="EI1063" s="33"/>
      <c r="EJ1063" s="33"/>
      <c r="EK1063" s="33"/>
      <c r="EL1063" s="33"/>
      <c r="EM1063" s="33"/>
      <c r="EN1063" s="33"/>
      <c r="EO1063" s="33"/>
      <c r="EP1063" s="33"/>
      <c r="EQ1063" s="33"/>
      <c r="ER1063" s="33"/>
      <c r="ES1063" s="33"/>
      <c r="ET1063" s="33"/>
      <c r="EU1063" s="33"/>
      <c r="EV1063" s="33"/>
      <c r="EW1063" s="33"/>
      <c r="EX1063" s="33"/>
      <c r="EY1063" s="33"/>
      <c r="EZ1063" s="33"/>
      <c r="FA1063" s="33"/>
      <c r="FB1063" s="33"/>
      <c r="FC1063" s="33"/>
      <c r="FD1063" s="33"/>
      <c r="FE1063" s="33"/>
      <c r="FF1063" s="33"/>
      <c r="FG1063" s="33"/>
      <c r="FH1063" s="33"/>
      <c r="FI1063" s="33"/>
      <c r="FJ1063" s="33"/>
      <c r="FK1063" s="33"/>
      <c r="FL1063" s="33"/>
      <c r="FM1063" s="33"/>
      <c r="FN1063" s="33"/>
      <c r="FO1063" s="33"/>
      <c r="FP1063" s="33"/>
      <c r="FQ1063" s="33"/>
      <c r="FR1063" s="33"/>
      <c r="FS1063" s="33"/>
      <c r="FT1063" s="33"/>
      <c r="FU1063" s="33"/>
      <c r="FV1063" s="33"/>
      <c r="FW1063" s="33"/>
      <c r="FX1063" s="33"/>
      <c r="FY1063" s="33"/>
    </row>
    <row r="1064" spans="1:181" ht="15.75" customHeight="1" x14ac:dyDescent="0.25">
      <c r="A1064" s="25"/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  <c r="CY1064" s="33"/>
      <c r="CZ1064" s="33"/>
      <c r="DA1064" s="33"/>
      <c r="DB1064" s="33"/>
      <c r="DC1064" s="33"/>
      <c r="DD1064" s="33"/>
      <c r="DE1064" s="33"/>
      <c r="DF1064" s="33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33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33"/>
      <c r="EA1064" s="33"/>
      <c r="EB1064" s="33"/>
      <c r="EC1064" s="33"/>
      <c r="ED1064" s="33"/>
      <c r="EE1064" s="33"/>
      <c r="EF1064" s="33"/>
      <c r="EG1064" s="33"/>
      <c r="EH1064" s="33"/>
      <c r="EI1064" s="33"/>
      <c r="EJ1064" s="33"/>
      <c r="EK1064" s="33"/>
      <c r="EL1064" s="33"/>
      <c r="EM1064" s="33"/>
      <c r="EN1064" s="33"/>
      <c r="EO1064" s="33"/>
      <c r="EP1064" s="33"/>
      <c r="EQ1064" s="33"/>
      <c r="ER1064" s="33"/>
      <c r="ES1064" s="33"/>
      <c r="ET1064" s="33"/>
      <c r="EU1064" s="33"/>
      <c r="EV1064" s="33"/>
      <c r="EW1064" s="33"/>
      <c r="EX1064" s="33"/>
      <c r="EY1064" s="33"/>
      <c r="EZ1064" s="33"/>
      <c r="FA1064" s="33"/>
      <c r="FB1064" s="33"/>
      <c r="FC1064" s="33"/>
      <c r="FD1064" s="33"/>
      <c r="FE1064" s="33"/>
      <c r="FF1064" s="33"/>
      <c r="FG1064" s="33"/>
      <c r="FH1064" s="33"/>
      <c r="FI1064" s="33"/>
      <c r="FJ1064" s="33"/>
      <c r="FK1064" s="33"/>
      <c r="FL1064" s="33"/>
      <c r="FM1064" s="33"/>
      <c r="FN1064" s="33"/>
      <c r="FO1064" s="33"/>
      <c r="FP1064" s="33"/>
      <c r="FQ1064" s="33"/>
      <c r="FR1064" s="33"/>
      <c r="FS1064" s="33"/>
      <c r="FT1064" s="33"/>
      <c r="FU1064" s="33"/>
      <c r="FV1064" s="33"/>
      <c r="FW1064" s="33"/>
      <c r="FX1064" s="33"/>
      <c r="FY1064" s="33"/>
    </row>
    <row r="1065" spans="1:181" ht="15.75" customHeight="1" x14ac:dyDescent="0.25">
      <c r="A1065" s="25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  <c r="CY1065" s="33"/>
      <c r="CZ1065" s="33"/>
      <c r="DA1065" s="33"/>
      <c r="DB1065" s="33"/>
      <c r="DC1065" s="33"/>
      <c r="DD1065" s="33"/>
      <c r="DE1065" s="33"/>
      <c r="DF1065" s="33"/>
      <c r="DG1065" s="33"/>
      <c r="DH1065" s="33"/>
      <c r="DI1065" s="33"/>
      <c r="DJ1065" s="33"/>
      <c r="DK1065" s="33"/>
      <c r="DL1065" s="33"/>
      <c r="DM1065" s="33"/>
      <c r="DN1065" s="33"/>
      <c r="DO1065" s="33"/>
      <c r="DP1065" s="33"/>
      <c r="DQ1065" s="33"/>
      <c r="DR1065" s="33"/>
      <c r="DS1065" s="33"/>
      <c r="DT1065" s="33"/>
      <c r="DU1065" s="33"/>
      <c r="DV1065" s="33"/>
      <c r="DW1065" s="33"/>
      <c r="DX1065" s="33"/>
      <c r="DY1065" s="33"/>
      <c r="DZ1065" s="33"/>
      <c r="EA1065" s="33"/>
      <c r="EB1065" s="33"/>
      <c r="EC1065" s="33"/>
      <c r="ED1065" s="33"/>
      <c r="EE1065" s="33"/>
      <c r="EF1065" s="33"/>
      <c r="EG1065" s="33"/>
      <c r="EH1065" s="33"/>
      <c r="EI1065" s="33"/>
      <c r="EJ1065" s="33"/>
      <c r="EK1065" s="33"/>
      <c r="EL1065" s="33"/>
      <c r="EM1065" s="33"/>
      <c r="EN1065" s="33"/>
      <c r="EO1065" s="33"/>
      <c r="EP1065" s="33"/>
      <c r="EQ1065" s="33"/>
      <c r="ER1065" s="33"/>
      <c r="ES1065" s="33"/>
      <c r="ET1065" s="33"/>
      <c r="EU1065" s="33"/>
      <c r="EV1065" s="33"/>
      <c r="EW1065" s="33"/>
      <c r="EX1065" s="33"/>
      <c r="EY1065" s="33"/>
      <c r="EZ1065" s="33"/>
      <c r="FA1065" s="33"/>
      <c r="FB1065" s="33"/>
      <c r="FC1065" s="33"/>
      <c r="FD1065" s="33"/>
      <c r="FE1065" s="33"/>
      <c r="FF1065" s="33"/>
      <c r="FG1065" s="33"/>
      <c r="FH1065" s="33"/>
      <c r="FI1065" s="33"/>
      <c r="FJ1065" s="33"/>
      <c r="FK1065" s="33"/>
      <c r="FL1065" s="33"/>
      <c r="FM1065" s="33"/>
      <c r="FN1065" s="33"/>
      <c r="FO1065" s="33"/>
      <c r="FP1065" s="33"/>
      <c r="FQ1065" s="33"/>
      <c r="FR1065" s="33"/>
      <c r="FS1065" s="33"/>
      <c r="FT1065" s="33"/>
      <c r="FU1065" s="33"/>
      <c r="FV1065" s="33"/>
      <c r="FW1065" s="33"/>
      <c r="FX1065" s="33"/>
      <c r="FY1065" s="33"/>
    </row>
    <row r="1066" spans="1:181" ht="15.75" customHeight="1" x14ac:dyDescent="0.25">
      <c r="A1066" s="25"/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  <c r="CY1066" s="33"/>
      <c r="CZ1066" s="33"/>
      <c r="DA1066" s="33"/>
      <c r="DB1066" s="33"/>
      <c r="DC1066" s="33"/>
      <c r="DD1066" s="33"/>
      <c r="DE1066" s="33"/>
      <c r="DF1066" s="33"/>
      <c r="DG1066" s="33"/>
      <c r="DH1066" s="33"/>
      <c r="DI1066" s="33"/>
      <c r="DJ1066" s="33"/>
      <c r="DK1066" s="33"/>
      <c r="DL1066" s="33"/>
      <c r="DM1066" s="33"/>
      <c r="DN1066" s="33"/>
      <c r="DO1066" s="33"/>
      <c r="DP1066" s="33"/>
      <c r="DQ1066" s="33"/>
      <c r="DR1066" s="33"/>
      <c r="DS1066" s="33"/>
      <c r="DT1066" s="33"/>
      <c r="DU1066" s="33"/>
      <c r="DV1066" s="33"/>
      <c r="DW1066" s="33"/>
      <c r="DX1066" s="33"/>
      <c r="DY1066" s="33"/>
      <c r="DZ1066" s="33"/>
      <c r="EA1066" s="33"/>
      <c r="EB1066" s="33"/>
      <c r="EC1066" s="33"/>
      <c r="ED1066" s="33"/>
      <c r="EE1066" s="33"/>
      <c r="EF1066" s="33"/>
      <c r="EG1066" s="33"/>
      <c r="EH1066" s="33"/>
      <c r="EI1066" s="33"/>
      <c r="EJ1066" s="33"/>
      <c r="EK1066" s="33"/>
      <c r="EL1066" s="33"/>
      <c r="EM1066" s="33"/>
      <c r="EN1066" s="33"/>
      <c r="EO1066" s="33"/>
      <c r="EP1066" s="33"/>
      <c r="EQ1066" s="33"/>
      <c r="ER1066" s="33"/>
      <c r="ES1066" s="33"/>
      <c r="ET1066" s="33"/>
      <c r="EU1066" s="33"/>
      <c r="EV1066" s="33"/>
      <c r="EW1066" s="33"/>
      <c r="EX1066" s="33"/>
      <c r="EY1066" s="33"/>
      <c r="EZ1066" s="33"/>
      <c r="FA1066" s="33"/>
      <c r="FB1066" s="33"/>
      <c r="FC1066" s="33"/>
      <c r="FD1066" s="33"/>
      <c r="FE1066" s="33"/>
      <c r="FF1066" s="33"/>
      <c r="FG1066" s="33"/>
      <c r="FH1066" s="33"/>
      <c r="FI1066" s="33"/>
      <c r="FJ1066" s="33"/>
      <c r="FK1066" s="33"/>
      <c r="FL1066" s="33"/>
      <c r="FM1066" s="33"/>
      <c r="FN1066" s="33"/>
      <c r="FO1066" s="33"/>
      <c r="FP1066" s="33"/>
      <c r="FQ1066" s="33"/>
      <c r="FR1066" s="33"/>
      <c r="FS1066" s="33"/>
      <c r="FT1066" s="33"/>
      <c r="FU1066" s="33"/>
      <c r="FV1066" s="33"/>
      <c r="FW1066" s="33"/>
      <c r="FX1066" s="33"/>
      <c r="FY1066" s="33"/>
    </row>
    <row r="1067" spans="1:181" ht="15.75" customHeight="1" x14ac:dyDescent="0.25">
      <c r="A1067" s="25"/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</row>
    <row r="1068" spans="1:181" ht="15.75" customHeight="1" x14ac:dyDescent="0.25">
      <c r="A1068" s="25"/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  <c r="CY1068" s="33"/>
      <c r="CZ1068" s="33"/>
      <c r="DA1068" s="33"/>
      <c r="DB1068" s="33"/>
      <c r="DC1068" s="33"/>
      <c r="DD1068" s="33"/>
      <c r="DE1068" s="33"/>
      <c r="DF1068" s="33"/>
      <c r="DG1068" s="33"/>
      <c r="DH1068" s="33"/>
      <c r="DI1068" s="33"/>
      <c r="DJ1068" s="33"/>
      <c r="DK1068" s="33"/>
      <c r="DL1068" s="33"/>
      <c r="DM1068" s="33"/>
      <c r="DN1068" s="33"/>
      <c r="DO1068" s="33"/>
      <c r="DP1068" s="33"/>
      <c r="DQ1068" s="33"/>
      <c r="DR1068" s="33"/>
      <c r="DS1068" s="33"/>
      <c r="DT1068" s="33"/>
      <c r="DU1068" s="33"/>
      <c r="DV1068" s="33"/>
      <c r="DW1068" s="33"/>
      <c r="DX1068" s="33"/>
      <c r="DY1068" s="33"/>
      <c r="DZ1068" s="33"/>
      <c r="EA1068" s="33"/>
      <c r="EB1068" s="33"/>
      <c r="EC1068" s="33"/>
      <c r="ED1068" s="33"/>
      <c r="EE1068" s="33"/>
      <c r="EF1068" s="33"/>
      <c r="EG1068" s="33"/>
      <c r="EH1068" s="33"/>
      <c r="EI1068" s="33"/>
      <c r="EJ1068" s="33"/>
      <c r="EK1068" s="33"/>
      <c r="EL1068" s="33"/>
      <c r="EM1068" s="33"/>
      <c r="EN1068" s="33"/>
      <c r="EO1068" s="33"/>
      <c r="EP1068" s="33"/>
      <c r="EQ1068" s="33"/>
      <c r="ER1068" s="33"/>
      <c r="ES1068" s="33"/>
      <c r="ET1068" s="33"/>
      <c r="EU1068" s="33"/>
      <c r="EV1068" s="33"/>
      <c r="EW1068" s="33"/>
      <c r="EX1068" s="33"/>
      <c r="EY1068" s="33"/>
      <c r="EZ1068" s="33"/>
      <c r="FA1068" s="33"/>
      <c r="FB1068" s="33"/>
      <c r="FC1068" s="33"/>
      <c r="FD1068" s="33"/>
      <c r="FE1068" s="33"/>
      <c r="FF1068" s="33"/>
      <c r="FG1068" s="33"/>
      <c r="FH1068" s="33"/>
      <c r="FI1068" s="33"/>
      <c r="FJ1068" s="33"/>
      <c r="FK1068" s="33"/>
      <c r="FL1068" s="33"/>
      <c r="FM1068" s="33"/>
      <c r="FN1068" s="33"/>
      <c r="FO1068" s="33"/>
      <c r="FP1068" s="33"/>
      <c r="FQ1068" s="33"/>
      <c r="FR1068" s="33"/>
      <c r="FS1068" s="33"/>
      <c r="FT1068" s="33"/>
      <c r="FU1068" s="33"/>
      <c r="FV1068" s="33"/>
      <c r="FW1068" s="33"/>
      <c r="FX1068" s="33"/>
      <c r="FY1068" s="33"/>
    </row>
    <row r="1069" spans="1:181" ht="15.75" customHeight="1" x14ac:dyDescent="0.25">
      <c r="A1069" s="25"/>
      <c r="B1069" s="33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  <c r="CY1069" s="33"/>
      <c r="CZ1069" s="33"/>
      <c r="DA1069" s="33"/>
      <c r="DB1069" s="33"/>
      <c r="DC1069" s="33"/>
      <c r="DD1069" s="33"/>
      <c r="DE1069" s="33"/>
      <c r="DF1069" s="33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33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33"/>
      <c r="EA1069" s="33"/>
      <c r="EB1069" s="33"/>
      <c r="EC1069" s="33"/>
      <c r="ED1069" s="33"/>
      <c r="EE1069" s="33"/>
      <c r="EF1069" s="33"/>
      <c r="EG1069" s="33"/>
      <c r="EH1069" s="33"/>
      <c r="EI1069" s="33"/>
      <c r="EJ1069" s="33"/>
      <c r="EK1069" s="33"/>
      <c r="EL1069" s="33"/>
      <c r="EM1069" s="33"/>
      <c r="EN1069" s="33"/>
      <c r="EO1069" s="33"/>
      <c r="EP1069" s="33"/>
      <c r="EQ1069" s="33"/>
      <c r="ER1069" s="33"/>
      <c r="ES1069" s="33"/>
      <c r="ET1069" s="33"/>
      <c r="EU1069" s="33"/>
      <c r="EV1069" s="33"/>
      <c r="EW1069" s="33"/>
      <c r="EX1069" s="33"/>
      <c r="EY1069" s="33"/>
      <c r="EZ1069" s="33"/>
      <c r="FA1069" s="33"/>
      <c r="FB1069" s="33"/>
      <c r="FC1069" s="33"/>
      <c r="FD1069" s="33"/>
      <c r="FE1069" s="33"/>
      <c r="FF1069" s="33"/>
      <c r="FG1069" s="33"/>
      <c r="FH1069" s="33"/>
      <c r="FI1069" s="33"/>
      <c r="FJ1069" s="33"/>
      <c r="FK1069" s="33"/>
      <c r="FL1069" s="33"/>
      <c r="FM1069" s="33"/>
      <c r="FN1069" s="33"/>
      <c r="FO1069" s="33"/>
      <c r="FP1069" s="33"/>
      <c r="FQ1069" s="33"/>
      <c r="FR1069" s="33"/>
      <c r="FS1069" s="33"/>
      <c r="FT1069" s="33"/>
      <c r="FU1069" s="33"/>
      <c r="FV1069" s="33"/>
      <c r="FW1069" s="33"/>
      <c r="FX1069" s="33"/>
      <c r="FY1069" s="33"/>
    </row>
    <row r="1070" spans="1:181" ht="15.75" customHeight="1" x14ac:dyDescent="0.25">
      <c r="A1070" s="25"/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  <c r="CY1070" s="33"/>
      <c r="CZ1070" s="33"/>
      <c r="DA1070" s="33"/>
      <c r="DB1070" s="33"/>
      <c r="DC1070" s="33"/>
      <c r="DD1070" s="33"/>
      <c r="DE1070" s="33"/>
      <c r="DF1070" s="33"/>
      <c r="DG1070" s="33"/>
      <c r="DH1070" s="33"/>
      <c r="DI1070" s="33"/>
      <c r="DJ1070" s="33"/>
      <c r="DK1070" s="33"/>
      <c r="DL1070" s="33"/>
      <c r="DM1070" s="33"/>
      <c r="DN1070" s="33"/>
      <c r="DO1070" s="33"/>
      <c r="DP1070" s="33"/>
      <c r="DQ1070" s="33"/>
      <c r="DR1070" s="33"/>
      <c r="DS1070" s="33"/>
      <c r="DT1070" s="33"/>
      <c r="DU1070" s="33"/>
      <c r="DV1070" s="33"/>
      <c r="DW1070" s="33"/>
      <c r="DX1070" s="33"/>
      <c r="DY1070" s="33"/>
      <c r="DZ1070" s="33"/>
      <c r="EA1070" s="33"/>
      <c r="EB1070" s="33"/>
      <c r="EC1070" s="33"/>
      <c r="ED1070" s="33"/>
      <c r="EE1070" s="33"/>
      <c r="EF1070" s="33"/>
      <c r="EG1070" s="33"/>
      <c r="EH1070" s="33"/>
      <c r="EI1070" s="33"/>
      <c r="EJ1070" s="33"/>
      <c r="EK1070" s="33"/>
      <c r="EL1070" s="33"/>
      <c r="EM1070" s="33"/>
      <c r="EN1070" s="33"/>
      <c r="EO1070" s="33"/>
      <c r="EP1070" s="33"/>
      <c r="EQ1070" s="33"/>
      <c r="ER1070" s="33"/>
      <c r="ES1070" s="33"/>
      <c r="ET1070" s="33"/>
      <c r="EU1070" s="33"/>
      <c r="EV1070" s="33"/>
      <c r="EW1070" s="33"/>
      <c r="EX1070" s="33"/>
      <c r="EY1070" s="33"/>
      <c r="EZ1070" s="33"/>
      <c r="FA1070" s="33"/>
      <c r="FB1070" s="33"/>
      <c r="FC1070" s="33"/>
      <c r="FD1070" s="33"/>
      <c r="FE1070" s="33"/>
      <c r="FF1070" s="33"/>
      <c r="FG1070" s="33"/>
      <c r="FH1070" s="33"/>
      <c r="FI1070" s="33"/>
      <c r="FJ1070" s="33"/>
      <c r="FK1070" s="33"/>
      <c r="FL1070" s="33"/>
      <c r="FM1070" s="33"/>
      <c r="FN1070" s="33"/>
      <c r="FO1070" s="33"/>
      <c r="FP1070" s="33"/>
      <c r="FQ1070" s="33"/>
      <c r="FR1070" s="33"/>
      <c r="FS1070" s="33"/>
      <c r="FT1070" s="33"/>
      <c r="FU1070" s="33"/>
      <c r="FV1070" s="33"/>
      <c r="FW1070" s="33"/>
      <c r="FX1070" s="33"/>
      <c r="FY1070" s="33"/>
    </row>
    <row r="1071" spans="1:181" ht="15.75" customHeight="1" x14ac:dyDescent="0.25">
      <c r="A1071" s="25"/>
      <c r="B1071" s="33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  <c r="CY1071" s="33"/>
      <c r="CZ1071" s="33"/>
      <c r="DA1071" s="33"/>
      <c r="DB1071" s="33"/>
      <c r="DC1071" s="33"/>
      <c r="DD1071" s="33"/>
      <c r="DE1071" s="33"/>
      <c r="DF1071" s="33"/>
      <c r="DG1071" s="33"/>
      <c r="DH1071" s="33"/>
      <c r="DI1071" s="33"/>
      <c r="DJ1071" s="33"/>
      <c r="DK1071" s="33"/>
      <c r="DL1071" s="33"/>
      <c r="DM1071" s="33"/>
      <c r="DN1071" s="33"/>
      <c r="DO1071" s="33"/>
      <c r="DP1071" s="33"/>
      <c r="DQ1071" s="33"/>
      <c r="DR1071" s="33"/>
      <c r="DS1071" s="33"/>
      <c r="DT1071" s="33"/>
      <c r="DU1071" s="33"/>
      <c r="DV1071" s="33"/>
      <c r="DW1071" s="33"/>
      <c r="DX1071" s="33"/>
      <c r="DY1071" s="33"/>
      <c r="DZ1071" s="33"/>
      <c r="EA1071" s="33"/>
      <c r="EB1071" s="33"/>
      <c r="EC1071" s="33"/>
      <c r="ED1071" s="33"/>
      <c r="EE1071" s="33"/>
      <c r="EF1071" s="33"/>
      <c r="EG1071" s="33"/>
      <c r="EH1071" s="33"/>
      <c r="EI1071" s="33"/>
      <c r="EJ1071" s="33"/>
      <c r="EK1071" s="33"/>
      <c r="EL1071" s="33"/>
      <c r="EM1071" s="33"/>
      <c r="EN1071" s="33"/>
      <c r="EO1071" s="33"/>
      <c r="EP1071" s="33"/>
      <c r="EQ1071" s="33"/>
      <c r="ER1071" s="33"/>
      <c r="ES1071" s="33"/>
      <c r="ET1071" s="33"/>
      <c r="EU1071" s="33"/>
      <c r="EV1071" s="33"/>
      <c r="EW1071" s="33"/>
      <c r="EX1071" s="33"/>
      <c r="EY1071" s="33"/>
      <c r="EZ1071" s="33"/>
      <c r="FA1071" s="33"/>
      <c r="FB1071" s="33"/>
      <c r="FC1071" s="33"/>
      <c r="FD1071" s="33"/>
      <c r="FE1071" s="33"/>
      <c r="FF1071" s="33"/>
      <c r="FG1071" s="33"/>
      <c r="FH1071" s="33"/>
      <c r="FI1071" s="33"/>
      <c r="FJ1071" s="33"/>
      <c r="FK1071" s="33"/>
      <c r="FL1071" s="33"/>
      <c r="FM1071" s="33"/>
      <c r="FN1071" s="33"/>
      <c r="FO1071" s="33"/>
      <c r="FP1071" s="33"/>
      <c r="FQ1071" s="33"/>
      <c r="FR1071" s="33"/>
      <c r="FS1071" s="33"/>
      <c r="FT1071" s="33"/>
      <c r="FU1071" s="33"/>
      <c r="FV1071" s="33"/>
      <c r="FW1071" s="33"/>
      <c r="FX1071" s="33"/>
      <c r="FY1071" s="33"/>
    </row>
    <row r="1072" spans="1:181" ht="15.75" customHeight="1" x14ac:dyDescent="0.25">
      <c r="A1072" s="25"/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  <c r="CV1072" s="33"/>
      <c r="CW1072" s="33"/>
      <c r="CX1072" s="33"/>
      <c r="CY1072" s="33"/>
      <c r="CZ1072" s="33"/>
      <c r="DA1072" s="33"/>
      <c r="DB1072" s="33"/>
      <c r="DC1072" s="33"/>
      <c r="DD1072" s="33"/>
      <c r="DE1072" s="33"/>
      <c r="DF1072" s="33"/>
      <c r="DG1072" s="33"/>
      <c r="DH1072" s="33"/>
      <c r="DI1072" s="33"/>
      <c r="DJ1072" s="33"/>
      <c r="DK1072" s="33"/>
      <c r="DL1072" s="33"/>
      <c r="DM1072" s="33"/>
      <c r="DN1072" s="33"/>
      <c r="DO1072" s="33"/>
      <c r="DP1072" s="33"/>
      <c r="DQ1072" s="33"/>
      <c r="DR1072" s="33"/>
      <c r="DS1072" s="33"/>
      <c r="DT1072" s="33"/>
      <c r="DU1072" s="33"/>
      <c r="DV1072" s="33"/>
      <c r="DW1072" s="33"/>
      <c r="DX1072" s="33"/>
      <c r="DY1072" s="33"/>
      <c r="DZ1072" s="33"/>
      <c r="EA1072" s="33"/>
      <c r="EB1072" s="33"/>
      <c r="EC1072" s="33"/>
      <c r="ED1072" s="33"/>
      <c r="EE1072" s="33"/>
      <c r="EF1072" s="33"/>
      <c r="EG1072" s="33"/>
      <c r="EH1072" s="33"/>
      <c r="EI1072" s="33"/>
      <c r="EJ1072" s="33"/>
      <c r="EK1072" s="33"/>
      <c r="EL1072" s="33"/>
      <c r="EM1072" s="33"/>
      <c r="EN1072" s="33"/>
      <c r="EO1072" s="33"/>
      <c r="EP1072" s="33"/>
      <c r="EQ1072" s="33"/>
      <c r="ER1072" s="33"/>
      <c r="ES1072" s="33"/>
      <c r="ET1072" s="33"/>
      <c r="EU1072" s="33"/>
      <c r="EV1072" s="33"/>
      <c r="EW1072" s="33"/>
      <c r="EX1072" s="33"/>
      <c r="EY1072" s="33"/>
      <c r="EZ1072" s="33"/>
      <c r="FA1072" s="33"/>
      <c r="FB1072" s="33"/>
      <c r="FC1072" s="33"/>
      <c r="FD1072" s="33"/>
      <c r="FE1072" s="33"/>
      <c r="FF1072" s="33"/>
      <c r="FG1072" s="33"/>
      <c r="FH1072" s="33"/>
      <c r="FI1072" s="33"/>
      <c r="FJ1072" s="33"/>
      <c r="FK1072" s="33"/>
      <c r="FL1072" s="33"/>
      <c r="FM1072" s="33"/>
      <c r="FN1072" s="33"/>
      <c r="FO1072" s="33"/>
      <c r="FP1072" s="33"/>
      <c r="FQ1072" s="33"/>
      <c r="FR1072" s="33"/>
      <c r="FS1072" s="33"/>
      <c r="FT1072" s="33"/>
      <c r="FU1072" s="33"/>
      <c r="FV1072" s="33"/>
      <c r="FW1072" s="33"/>
      <c r="FX1072" s="33"/>
      <c r="FY1072" s="33"/>
    </row>
    <row r="1073" spans="1:181" ht="15.75" customHeight="1" x14ac:dyDescent="0.25">
      <c r="A1073" s="25"/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33"/>
      <c r="CQ1073" s="33"/>
      <c r="CR1073" s="33"/>
      <c r="CS1073" s="33"/>
      <c r="CT1073" s="33"/>
      <c r="CU1073" s="33"/>
      <c r="CV1073" s="33"/>
      <c r="CW1073" s="33"/>
      <c r="CX1073" s="33"/>
      <c r="CY1073" s="33"/>
      <c r="CZ1073" s="33"/>
      <c r="DA1073" s="33"/>
      <c r="DB1073" s="33"/>
      <c r="DC1073" s="33"/>
      <c r="DD1073" s="33"/>
      <c r="DE1073" s="33"/>
      <c r="DF1073" s="33"/>
      <c r="DG1073" s="33"/>
      <c r="DH1073" s="33"/>
      <c r="DI1073" s="33"/>
      <c r="DJ1073" s="33"/>
      <c r="DK1073" s="33"/>
      <c r="DL1073" s="33"/>
      <c r="DM1073" s="33"/>
      <c r="DN1073" s="33"/>
      <c r="DO1073" s="33"/>
      <c r="DP1073" s="33"/>
      <c r="DQ1073" s="33"/>
      <c r="DR1073" s="33"/>
      <c r="DS1073" s="33"/>
      <c r="DT1073" s="33"/>
      <c r="DU1073" s="33"/>
      <c r="DV1073" s="33"/>
      <c r="DW1073" s="33"/>
      <c r="DX1073" s="33"/>
      <c r="DY1073" s="33"/>
      <c r="DZ1073" s="33"/>
      <c r="EA1073" s="33"/>
      <c r="EB1073" s="33"/>
      <c r="EC1073" s="33"/>
      <c r="ED1073" s="33"/>
      <c r="EE1073" s="33"/>
      <c r="EF1073" s="33"/>
      <c r="EG1073" s="33"/>
      <c r="EH1073" s="33"/>
      <c r="EI1073" s="33"/>
      <c r="EJ1073" s="33"/>
      <c r="EK1073" s="33"/>
      <c r="EL1073" s="33"/>
      <c r="EM1073" s="33"/>
      <c r="EN1073" s="33"/>
      <c r="EO1073" s="33"/>
      <c r="EP1073" s="33"/>
      <c r="EQ1073" s="33"/>
      <c r="ER1073" s="33"/>
      <c r="ES1073" s="33"/>
      <c r="ET1073" s="33"/>
      <c r="EU1073" s="33"/>
      <c r="EV1073" s="33"/>
      <c r="EW1073" s="33"/>
      <c r="EX1073" s="33"/>
      <c r="EY1073" s="33"/>
      <c r="EZ1073" s="33"/>
      <c r="FA1073" s="33"/>
      <c r="FB1073" s="33"/>
      <c r="FC1073" s="33"/>
      <c r="FD1073" s="33"/>
      <c r="FE1073" s="33"/>
      <c r="FF1073" s="33"/>
      <c r="FG1073" s="33"/>
      <c r="FH1073" s="33"/>
      <c r="FI1073" s="33"/>
      <c r="FJ1073" s="33"/>
      <c r="FK1073" s="33"/>
      <c r="FL1073" s="33"/>
      <c r="FM1073" s="33"/>
      <c r="FN1073" s="33"/>
      <c r="FO1073" s="33"/>
      <c r="FP1073" s="33"/>
      <c r="FQ1073" s="33"/>
      <c r="FR1073" s="33"/>
      <c r="FS1073" s="33"/>
      <c r="FT1073" s="33"/>
      <c r="FU1073" s="33"/>
      <c r="FV1073" s="33"/>
      <c r="FW1073" s="33"/>
      <c r="FX1073" s="33"/>
      <c r="FY1073" s="33"/>
    </row>
    <row r="1074" spans="1:181" ht="15.75" customHeight="1" x14ac:dyDescent="0.25">
      <c r="A1074" s="25"/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</row>
    <row r="1075" spans="1:181" ht="15.75" customHeight="1" x14ac:dyDescent="0.25">
      <c r="A1075" s="25"/>
      <c r="B1075" s="33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33"/>
      <c r="DT1075" s="33"/>
      <c r="DU1075" s="33"/>
      <c r="DV1075" s="33"/>
      <c r="DW1075" s="33"/>
      <c r="DX1075" s="33"/>
      <c r="DY1075" s="33"/>
      <c r="DZ1075" s="33"/>
      <c r="EA1075" s="33"/>
      <c r="EB1075" s="33"/>
      <c r="EC1075" s="33"/>
      <c r="ED1075" s="33"/>
      <c r="EE1075" s="33"/>
      <c r="EF1075" s="33"/>
      <c r="EG1075" s="33"/>
      <c r="EH1075" s="33"/>
      <c r="EI1075" s="33"/>
      <c r="EJ1075" s="33"/>
      <c r="EK1075" s="33"/>
      <c r="EL1075" s="33"/>
      <c r="EM1075" s="33"/>
      <c r="EN1075" s="33"/>
      <c r="EO1075" s="33"/>
      <c r="EP1075" s="33"/>
      <c r="EQ1075" s="33"/>
      <c r="ER1075" s="33"/>
      <c r="ES1075" s="33"/>
      <c r="ET1075" s="33"/>
      <c r="EU1075" s="33"/>
      <c r="EV1075" s="33"/>
      <c r="EW1075" s="33"/>
      <c r="EX1075" s="33"/>
      <c r="EY1075" s="33"/>
      <c r="EZ1075" s="33"/>
      <c r="FA1075" s="33"/>
      <c r="FB1075" s="33"/>
      <c r="FC1075" s="33"/>
      <c r="FD1075" s="33"/>
      <c r="FE1075" s="33"/>
      <c r="FF1075" s="33"/>
      <c r="FG1075" s="33"/>
      <c r="FH1075" s="33"/>
      <c r="FI1075" s="33"/>
      <c r="FJ1075" s="33"/>
      <c r="FK1075" s="33"/>
      <c r="FL1075" s="33"/>
      <c r="FM1075" s="33"/>
      <c r="FN1075" s="33"/>
      <c r="FO1075" s="33"/>
      <c r="FP1075" s="33"/>
      <c r="FQ1075" s="33"/>
      <c r="FR1075" s="33"/>
      <c r="FS1075" s="33"/>
      <c r="FT1075" s="33"/>
      <c r="FU1075" s="33"/>
      <c r="FV1075" s="33"/>
      <c r="FW1075" s="33"/>
      <c r="FX1075" s="33"/>
      <c r="FY1075" s="33"/>
    </row>
    <row r="1076" spans="1:181" ht="15.75" customHeight="1" x14ac:dyDescent="0.25">
      <c r="A1076" s="25"/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  <c r="CY1076" s="33"/>
      <c r="CZ1076" s="33"/>
      <c r="DA1076" s="33"/>
      <c r="DB1076" s="33"/>
      <c r="DC1076" s="33"/>
      <c r="DD1076" s="33"/>
      <c r="DE1076" s="33"/>
      <c r="DF1076" s="33"/>
      <c r="DG1076" s="33"/>
      <c r="DH1076" s="33"/>
      <c r="DI1076" s="33"/>
      <c r="DJ1076" s="33"/>
      <c r="DK1076" s="33"/>
      <c r="DL1076" s="33"/>
      <c r="DM1076" s="33"/>
      <c r="DN1076" s="33"/>
      <c r="DO1076" s="33"/>
      <c r="DP1076" s="33"/>
      <c r="DQ1076" s="33"/>
      <c r="DR1076" s="33"/>
      <c r="DS1076" s="33"/>
      <c r="DT1076" s="33"/>
      <c r="DU1076" s="33"/>
      <c r="DV1076" s="33"/>
      <c r="DW1076" s="33"/>
      <c r="DX1076" s="33"/>
      <c r="DY1076" s="33"/>
      <c r="DZ1076" s="33"/>
      <c r="EA1076" s="33"/>
      <c r="EB1076" s="33"/>
      <c r="EC1076" s="33"/>
      <c r="ED1076" s="33"/>
      <c r="EE1076" s="33"/>
      <c r="EF1076" s="33"/>
      <c r="EG1076" s="33"/>
      <c r="EH1076" s="33"/>
      <c r="EI1076" s="33"/>
      <c r="EJ1076" s="33"/>
      <c r="EK1076" s="33"/>
      <c r="EL1076" s="33"/>
      <c r="EM1076" s="33"/>
      <c r="EN1076" s="33"/>
      <c r="EO1076" s="33"/>
      <c r="EP1076" s="33"/>
      <c r="EQ1076" s="33"/>
      <c r="ER1076" s="33"/>
      <c r="ES1076" s="33"/>
      <c r="ET1076" s="33"/>
      <c r="EU1076" s="33"/>
      <c r="EV1076" s="33"/>
      <c r="EW1076" s="33"/>
      <c r="EX1076" s="33"/>
      <c r="EY1076" s="33"/>
      <c r="EZ1076" s="33"/>
      <c r="FA1076" s="33"/>
      <c r="FB1076" s="33"/>
      <c r="FC1076" s="33"/>
      <c r="FD1076" s="33"/>
      <c r="FE1076" s="33"/>
      <c r="FF1076" s="33"/>
      <c r="FG1076" s="33"/>
      <c r="FH1076" s="33"/>
      <c r="FI1076" s="33"/>
      <c r="FJ1076" s="33"/>
      <c r="FK1076" s="33"/>
      <c r="FL1076" s="33"/>
      <c r="FM1076" s="33"/>
      <c r="FN1076" s="33"/>
      <c r="FO1076" s="33"/>
      <c r="FP1076" s="33"/>
      <c r="FQ1076" s="33"/>
      <c r="FR1076" s="33"/>
      <c r="FS1076" s="33"/>
      <c r="FT1076" s="33"/>
      <c r="FU1076" s="33"/>
      <c r="FV1076" s="33"/>
      <c r="FW1076" s="33"/>
      <c r="FX1076" s="33"/>
      <c r="FY1076" s="33"/>
    </row>
    <row r="1077" spans="1:181" ht="15.75" customHeight="1" x14ac:dyDescent="0.25">
      <c r="A1077" s="25"/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  <c r="CO1077" s="33"/>
      <c r="CP1077" s="33"/>
      <c r="CQ1077" s="33"/>
      <c r="CR1077" s="33"/>
      <c r="CS1077" s="33"/>
      <c r="CT1077" s="33"/>
      <c r="CU1077" s="33"/>
      <c r="CV1077" s="33"/>
      <c r="CW1077" s="33"/>
      <c r="CX1077" s="33"/>
      <c r="CY1077" s="33"/>
      <c r="CZ1077" s="33"/>
      <c r="DA1077" s="33"/>
      <c r="DB1077" s="33"/>
      <c r="DC1077" s="33"/>
      <c r="DD1077" s="33"/>
      <c r="DE1077" s="33"/>
      <c r="DF1077" s="33"/>
      <c r="DG1077" s="33"/>
      <c r="DH1077" s="33"/>
      <c r="DI1077" s="33"/>
      <c r="DJ1077" s="33"/>
      <c r="DK1077" s="33"/>
      <c r="DL1077" s="33"/>
      <c r="DM1077" s="33"/>
      <c r="DN1077" s="33"/>
      <c r="DO1077" s="33"/>
      <c r="DP1077" s="33"/>
      <c r="DQ1077" s="33"/>
      <c r="DR1077" s="33"/>
      <c r="DS1077" s="33"/>
      <c r="DT1077" s="33"/>
      <c r="DU1077" s="33"/>
      <c r="DV1077" s="33"/>
      <c r="DW1077" s="33"/>
      <c r="DX1077" s="33"/>
      <c r="DY1077" s="33"/>
      <c r="DZ1077" s="33"/>
      <c r="EA1077" s="33"/>
      <c r="EB1077" s="33"/>
      <c r="EC1077" s="33"/>
      <c r="ED1077" s="33"/>
      <c r="EE1077" s="33"/>
      <c r="EF1077" s="33"/>
      <c r="EG1077" s="33"/>
      <c r="EH1077" s="33"/>
      <c r="EI1077" s="33"/>
      <c r="EJ1077" s="33"/>
      <c r="EK1077" s="33"/>
      <c r="EL1077" s="33"/>
      <c r="EM1077" s="33"/>
      <c r="EN1077" s="33"/>
      <c r="EO1077" s="33"/>
      <c r="EP1077" s="33"/>
      <c r="EQ1077" s="33"/>
      <c r="ER1077" s="33"/>
      <c r="ES1077" s="33"/>
      <c r="ET1077" s="33"/>
      <c r="EU1077" s="33"/>
      <c r="EV1077" s="33"/>
      <c r="EW1077" s="33"/>
      <c r="EX1077" s="33"/>
      <c r="EY1077" s="33"/>
      <c r="EZ1077" s="33"/>
      <c r="FA1077" s="33"/>
      <c r="FB1077" s="33"/>
      <c r="FC1077" s="33"/>
      <c r="FD1077" s="33"/>
      <c r="FE1077" s="33"/>
      <c r="FF1077" s="33"/>
      <c r="FG1077" s="33"/>
      <c r="FH1077" s="33"/>
      <c r="FI1077" s="33"/>
      <c r="FJ1077" s="33"/>
      <c r="FK1077" s="33"/>
      <c r="FL1077" s="33"/>
      <c r="FM1077" s="33"/>
      <c r="FN1077" s="33"/>
      <c r="FO1077" s="33"/>
      <c r="FP1077" s="33"/>
      <c r="FQ1077" s="33"/>
      <c r="FR1077" s="33"/>
      <c r="FS1077" s="33"/>
      <c r="FT1077" s="33"/>
      <c r="FU1077" s="33"/>
      <c r="FV1077" s="33"/>
      <c r="FW1077" s="33"/>
      <c r="FX1077" s="33"/>
      <c r="FY1077" s="33"/>
    </row>
    <row r="1078" spans="1:181" ht="15.75" customHeight="1" x14ac:dyDescent="0.25">
      <c r="A1078" s="25"/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  <c r="CY1078" s="33"/>
      <c r="CZ1078" s="33"/>
      <c r="DA1078" s="33"/>
      <c r="DB1078" s="33"/>
      <c r="DC1078" s="33"/>
      <c r="DD1078" s="33"/>
      <c r="DE1078" s="33"/>
      <c r="DF1078" s="33"/>
      <c r="DG1078" s="33"/>
      <c r="DH1078" s="33"/>
      <c r="DI1078" s="33"/>
      <c r="DJ1078" s="33"/>
      <c r="DK1078" s="33"/>
      <c r="DL1078" s="33"/>
      <c r="DM1078" s="33"/>
      <c r="DN1078" s="33"/>
      <c r="DO1078" s="33"/>
      <c r="DP1078" s="33"/>
      <c r="DQ1078" s="33"/>
      <c r="DR1078" s="33"/>
      <c r="DS1078" s="33"/>
      <c r="DT1078" s="33"/>
      <c r="DU1078" s="33"/>
      <c r="DV1078" s="33"/>
      <c r="DW1078" s="33"/>
      <c r="DX1078" s="33"/>
      <c r="DY1078" s="33"/>
      <c r="DZ1078" s="33"/>
      <c r="EA1078" s="33"/>
      <c r="EB1078" s="33"/>
      <c r="EC1078" s="33"/>
      <c r="ED1078" s="33"/>
      <c r="EE1078" s="33"/>
      <c r="EF1078" s="33"/>
      <c r="EG1078" s="33"/>
      <c r="EH1078" s="33"/>
      <c r="EI1078" s="33"/>
      <c r="EJ1078" s="33"/>
      <c r="EK1078" s="33"/>
      <c r="EL1078" s="33"/>
      <c r="EM1078" s="33"/>
      <c r="EN1078" s="33"/>
      <c r="EO1078" s="33"/>
      <c r="EP1078" s="33"/>
      <c r="EQ1078" s="33"/>
      <c r="ER1078" s="33"/>
      <c r="ES1078" s="33"/>
      <c r="ET1078" s="33"/>
      <c r="EU1078" s="33"/>
      <c r="EV1078" s="33"/>
      <c r="EW1078" s="33"/>
      <c r="EX1078" s="33"/>
      <c r="EY1078" s="33"/>
      <c r="EZ1078" s="33"/>
      <c r="FA1078" s="33"/>
      <c r="FB1078" s="33"/>
      <c r="FC1078" s="33"/>
      <c r="FD1078" s="33"/>
      <c r="FE1078" s="33"/>
      <c r="FF1078" s="33"/>
      <c r="FG1078" s="33"/>
      <c r="FH1078" s="33"/>
      <c r="FI1078" s="33"/>
      <c r="FJ1078" s="33"/>
      <c r="FK1078" s="33"/>
      <c r="FL1078" s="33"/>
      <c r="FM1078" s="33"/>
      <c r="FN1078" s="33"/>
      <c r="FO1078" s="33"/>
      <c r="FP1078" s="33"/>
      <c r="FQ1078" s="33"/>
      <c r="FR1078" s="33"/>
      <c r="FS1078" s="33"/>
      <c r="FT1078" s="33"/>
      <c r="FU1078" s="33"/>
      <c r="FV1078" s="33"/>
      <c r="FW1078" s="33"/>
      <c r="FX1078" s="33"/>
      <c r="FY1078" s="33"/>
    </row>
    <row r="1079" spans="1:181" ht="15.75" customHeight="1" x14ac:dyDescent="0.25">
      <c r="A1079" s="25"/>
      <c r="B1079" s="33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33"/>
      <c r="CQ1079" s="33"/>
      <c r="CR1079" s="33"/>
      <c r="CS1079" s="33"/>
      <c r="CT1079" s="33"/>
      <c r="CU1079" s="33"/>
      <c r="CV1079" s="33"/>
      <c r="CW1079" s="33"/>
      <c r="CX1079" s="33"/>
      <c r="CY1079" s="33"/>
      <c r="CZ1079" s="33"/>
      <c r="DA1079" s="33"/>
      <c r="DB1079" s="33"/>
      <c r="DC1079" s="33"/>
      <c r="DD1079" s="33"/>
      <c r="DE1079" s="33"/>
      <c r="DF1079" s="33"/>
      <c r="DG1079" s="33"/>
      <c r="DH1079" s="33"/>
      <c r="DI1079" s="33"/>
      <c r="DJ1079" s="33"/>
      <c r="DK1079" s="33"/>
      <c r="DL1079" s="33"/>
      <c r="DM1079" s="33"/>
      <c r="DN1079" s="33"/>
      <c r="DO1079" s="33"/>
      <c r="DP1079" s="33"/>
      <c r="DQ1079" s="33"/>
      <c r="DR1079" s="33"/>
      <c r="DS1079" s="33"/>
      <c r="DT1079" s="33"/>
      <c r="DU1079" s="33"/>
      <c r="DV1079" s="33"/>
      <c r="DW1079" s="33"/>
      <c r="DX1079" s="33"/>
      <c r="DY1079" s="33"/>
      <c r="DZ1079" s="33"/>
      <c r="EA1079" s="33"/>
      <c r="EB1079" s="33"/>
      <c r="EC1079" s="33"/>
      <c r="ED1079" s="33"/>
      <c r="EE1079" s="33"/>
      <c r="EF1079" s="33"/>
      <c r="EG1079" s="33"/>
      <c r="EH1079" s="33"/>
      <c r="EI1079" s="33"/>
      <c r="EJ1079" s="33"/>
      <c r="EK1079" s="33"/>
      <c r="EL1079" s="33"/>
      <c r="EM1079" s="33"/>
      <c r="EN1079" s="33"/>
      <c r="EO1079" s="33"/>
      <c r="EP1079" s="33"/>
      <c r="EQ1079" s="33"/>
      <c r="ER1079" s="33"/>
      <c r="ES1079" s="33"/>
      <c r="ET1079" s="33"/>
      <c r="EU1079" s="33"/>
      <c r="EV1079" s="33"/>
      <c r="EW1079" s="33"/>
      <c r="EX1079" s="33"/>
      <c r="EY1079" s="33"/>
      <c r="EZ1079" s="33"/>
      <c r="FA1079" s="33"/>
      <c r="FB1079" s="33"/>
      <c r="FC1079" s="33"/>
      <c r="FD1079" s="33"/>
      <c r="FE1079" s="33"/>
      <c r="FF1079" s="33"/>
      <c r="FG1079" s="33"/>
      <c r="FH1079" s="33"/>
      <c r="FI1079" s="33"/>
      <c r="FJ1079" s="33"/>
      <c r="FK1079" s="33"/>
      <c r="FL1079" s="33"/>
      <c r="FM1079" s="33"/>
      <c r="FN1079" s="33"/>
      <c r="FO1079" s="33"/>
      <c r="FP1079" s="33"/>
      <c r="FQ1079" s="33"/>
      <c r="FR1079" s="33"/>
      <c r="FS1079" s="33"/>
      <c r="FT1079" s="33"/>
      <c r="FU1079" s="33"/>
      <c r="FV1079" s="33"/>
      <c r="FW1079" s="33"/>
      <c r="FX1079" s="33"/>
      <c r="FY1079" s="33"/>
    </row>
    <row r="1080" spans="1:181" ht="15.75" customHeight="1" x14ac:dyDescent="0.25">
      <c r="A1080" s="25"/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  <c r="CY1080" s="33"/>
      <c r="CZ1080" s="33"/>
      <c r="DA1080" s="33"/>
      <c r="DB1080" s="33"/>
      <c r="DC1080" s="33"/>
      <c r="DD1080" s="33"/>
      <c r="DE1080" s="33"/>
      <c r="DF1080" s="33"/>
      <c r="DG1080" s="33"/>
      <c r="DH1080" s="33"/>
      <c r="DI1080" s="33"/>
      <c r="DJ1080" s="33"/>
      <c r="DK1080" s="33"/>
      <c r="DL1080" s="33"/>
      <c r="DM1080" s="33"/>
      <c r="DN1080" s="33"/>
      <c r="DO1080" s="33"/>
      <c r="DP1080" s="33"/>
      <c r="DQ1080" s="33"/>
      <c r="DR1080" s="33"/>
      <c r="DS1080" s="33"/>
      <c r="DT1080" s="33"/>
      <c r="DU1080" s="33"/>
      <c r="DV1080" s="33"/>
      <c r="DW1080" s="33"/>
      <c r="DX1080" s="33"/>
      <c r="DY1080" s="33"/>
      <c r="DZ1080" s="33"/>
      <c r="EA1080" s="33"/>
      <c r="EB1080" s="33"/>
      <c r="EC1080" s="33"/>
      <c r="ED1080" s="33"/>
      <c r="EE1080" s="33"/>
      <c r="EF1080" s="33"/>
      <c r="EG1080" s="33"/>
      <c r="EH1080" s="33"/>
      <c r="EI1080" s="33"/>
      <c r="EJ1080" s="33"/>
      <c r="EK1080" s="33"/>
      <c r="EL1080" s="33"/>
      <c r="EM1080" s="33"/>
      <c r="EN1080" s="33"/>
      <c r="EO1080" s="33"/>
      <c r="EP1080" s="33"/>
      <c r="EQ1080" s="33"/>
      <c r="ER1080" s="33"/>
      <c r="ES1080" s="33"/>
      <c r="ET1080" s="33"/>
      <c r="EU1080" s="33"/>
      <c r="EV1080" s="33"/>
      <c r="EW1080" s="33"/>
      <c r="EX1080" s="33"/>
      <c r="EY1080" s="33"/>
      <c r="EZ1080" s="33"/>
      <c r="FA1080" s="33"/>
      <c r="FB1080" s="33"/>
      <c r="FC1080" s="33"/>
      <c r="FD1080" s="33"/>
      <c r="FE1080" s="33"/>
      <c r="FF1080" s="33"/>
      <c r="FG1080" s="33"/>
      <c r="FH1080" s="33"/>
      <c r="FI1080" s="33"/>
      <c r="FJ1080" s="33"/>
      <c r="FK1080" s="33"/>
      <c r="FL1080" s="33"/>
      <c r="FM1080" s="33"/>
      <c r="FN1080" s="33"/>
      <c r="FO1080" s="33"/>
      <c r="FP1080" s="33"/>
      <c r="FQ1080" s="33"/>
      <c r="FR1080" s="33"/>
      <c r="FS1080" s="33"/>
      <c r="FT1080" s="33"/>
      <c r="FU1080" s="33"/>
      <c r="FV1080" s="33"/>
      <c r="FW1080" s="33"/>
      <c r="FX1080" s="33"/>
      <c r="FY1080" s="33"/>
    </row>
    <row r="1081" spans="1:181" ht="15.75" customHeight="1" x14ac:dyDescent="0.25">
      <c r="A1081" s="25"/>
      <c r="B1081" s="33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  <c r="CO1081" s="33"/>
      <c r="CP1081" s="33"/>
      <c r="CQ1081" s="33"/>
      <c r="CR1081" s="33"/>
      <c r="CS1081" s="33"/>
      <c r="CT1081" s="33"/>
      <c r="CU1081" s="33"/>
      <c r="CV1081" s="33"/>
      <c r="CW1081" s="33"/>
      <c r="CX1081" s="33"/>
      <c r="CY1081" s="33"/>
      <c r="CZ1081" s="33"/>
      <c r="DA1081" s="33"/>
      <c r="DB1081" s="33"/>
      <c r="DC1081" s="33"/>
      <c r="DD1081" s="33"/>
      <c r="DE1081" s="33"/>
      <c r="DF1081" s="33"/>
      <c r="DG1081" s="33"/>
      <c r="DH1081" s="33"/>
      <c r="DI1081" s="33"/>
      <c r="DJ1081" s="33"/>
      <c r="DK1081" s="33"/>
      <c r="DL1081" s="33"/>
      <c r="DM1081" s="33"/>
      <c r="DN1081" s="33"/>
      <c r="DO1081" s="33"/>
      <c r="DP1081" s="33"/>
      <c r="DQ1081" s="33"/>
      <c r="DR1081" s="33"/>
      <c r="DS1081" s="33"/>
      <c r="DT1081" s="33"/>
      <c r="DU1081" s="33"/>
      <c r="DV1081" s="33"/>
      <c r="DW1081" s="33"/>
      <c r="DX1081" s="33"/>
      <c r="DY1081" s="33"/>
      <c r="DZ1081" s="33"/>
      <c r="EA1081" s="33"/>
      <c r="EB1081" s="33"/>
      <c r="EC1081" s="33"/>
      <c r="ED1081" s="33"/>
      <c r="EE1081" s="33"/>
      <c r="EF1081" s="33"/>
      <c r="EG1081" s="33"/>
      <c r="EH1081" s="33"/>
      <c r="EI1081" s="33"/>
      <c r="EJ1081" s="33"/>
      <c r="EK1081" s="33"/>
      <c r="EL1081" s="33"/>
      <c r="EM1081" s="33"/>
      <c r="EN1081" s="33"/>
      <c r="EO1081" s="33"/>
      <c r="EP1081" s="33"/>
      <c r="EQ1081" s="33"/>
      <c r="ER1081" s="33"/>
      <c r="ES1081" s="33"/>
      <c r="ET1081" s="33"/>
      <c r="EU1081" s="33"/>
      <c r="EV1081" s="33"/>
      <c r="EW1081" s="33"/>
      <c r="EX1081" s="33"/>
      <c r="EY1081" s="33"/>
      <c r="EZ1081" s="33"/>
      <c r="FA1081" s="33"/>
      <c r="FB1081" s="33"/>
      <c r="FC1081" s="33"/>
      <c r="FD1081" s="33"/>
      <c r="FE1081" s="33"/>
      <c r="FF1081" s="33"/>
      <c r="FG1081" s="33"/>
      <c r="FH1081" s="33"/>
      <c r="FI1081" s="33"/>
      <c r="FJ1081" s="33"/>
      <c r="FK1081" s="33"/>
      <c r="FL1081" s="33"/>
      <c r="FM1081" s="33"/>
      <c r="FN1081" s="33"/>
      <c r="FO1081" s="33"/>
      <c r="FP1081" s="33"/>
      <c r="FQ1081" s="33"/>
      <c r="FR1081" s="33"/>
      <c r="FS1081" s="33"/>
      <c r="FT1081" s="33"/>
      <c r="FU1081" s="33"/>
      <c r="FV1081" s="33"/>
      <c r="FW1081" s="33"/>
      <c r="FX1081" s="33"/>
      <c r="FY1081" s="33"/>
    </row>
    <row r="1082" spans="1:181" ht="15.75" customHeight="1" x14ac:dyDescent="0.25">
      <c r="A1082" s="25"/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  <c r="CY1082" s="33"/>
      <c r="CZ1082" s="33"/>
      <c r="DA1082" s="33"/>
      <c r="DB1082" s="33"/>
      <c r="DC1082" s="33"/>
      <c r="DD1082" s="33"/>
      <c r="DE1082" s="33"/>
      <c r="DF1082" s="33"/>
      <c r="DG1082" s="33"/>
      <c r="DH1082" s="33"/>
      <c r="DI1082" s="33"/>
      <c r="DJ1082" s="33"/>
      <c r="DK1082" s="33"/>
      <c r="DL1082" s="33"/>
      <c r="DM1082" s="33"/>
      <c r="DN1082" s="33"/>
      <c r="DO1082" s="33"/>
      <c r="DP1082" s="33"/>
      <c r="DQ1082" s="33"/>
      <c r="DR1082" s="33"/>
      <c r="DS1082" s="33"/>
      <c r="DT1082" s="33"/>
      <c r="DU1082" s="33"/>
      <c r="DV1082" s="33"/>
      <c r="DW1082" s="33"/>
      <c r="DX1082" s="33"/>
      <c r="DY1082" s="33"/>
      <c r="DZ1082" s="33"/>
      <c r="EA1082" s="33"/>
      <c r="EB1082" s="33"/>
      <c r="EC1082" s="33"/>
      <c r="ED1082" s="33"/>
      <c r="EE1082" s="33"/>
      <c r="EF1082" s="33"/>
      <c r="EG1082" s="33"/>
      <c r="EH1082" s="33"/>
      <c r="EI1082" s="33"/>
      <c r="EJ1082" s="33"/>
      <c r="EK1082" s="33"/>
      <c r="EL1082" s="33"/>
      <c r="EM1082" s="33"/>
      <c r="EN1082" s="33"/>
      <c r="EO1082" s="33"/>
      <c r="EP1082" s="33"/>
      <c r="EQ1082" s="33"/>
      <c r="ER1082" s="33"/>
      <c r="ES1082" s="33"/>
      <c r="ET1082" s="33"/>
      <c r="EU1082" s="33"/>
      <c r="EV1082" s="33"/>
      <c r="EW1082" s="33"/>
      <c r="EX1082" s="33"/>
      <c r="EY1082" s="33"/>
      <c r="EZ1082" s="33"/>
      <c r="FA1082" s="33"/>
      <c r="FB1082" s="33"/>
      <c r="FC1082" s="33"/>
      <c r="FD1082" s="33"/>
      <c r="FE1082" s="33"/>
      <c r="FF1082" s="33"/>
      <c r="FG1082" s="33"/>
      <c r="FH1082" s="33"/>
      <c r="FI1082" s="33"/>
      <c r="FJ1082" s="33"/>
      <c r="FK1082" s="33"/>
      <c r="FL1082" s="33"/>
      <c r="FM1082" s="33"/>
      <c r="FN1082" s="33"/>
      <c r="FO1082" s="33"/>
      <c r="FP1082" s="33"/>
      <c r="FQ1082" s="33"/>
      <c r="FR1082" s="33"/>
      <c r="FS1082" s="33"/>
      <c r="FT1082" s="33"/>
      <c r="FU1082" s="33"/>
      <c r="FV1082" s="33"/>
      <c r="FW1082" s="33"/>
      <c r="FX1082" s="33"/>
      <c r="FY1082" s="33"/>
    </row>
    <row r="1083" spans="1:181" ht="15.75" customHeight="1" x14ac:dyDescent="0.25">
      <c r="A1083" s="25"/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  <c r="CY1083" s="33"/>
      <c r="CZ1083" s="33"/>
      <c r="DA1083" s="33"/>
      <c r="DB1083" s="33"/>
      <c r="DC1083" s="33"/>
      <c r="DD1083" s="33"/>
      <c r="DE1083" s="33"/>
      <c r="DF1083" s="33"/>
      <c r="DG1083" s="33"/>
      <c r="DH1083" s="33"/>
      <c r="DI1083" s="33"/>
      <c r="DJ1083" s="33"/>
      <c r="DK1083" s="33"/>
      <c r="DL1083" s="33"/>
      <c r="DM1083" s="33"/>
      <c r="DN1083" s="33"/>
      <c r="DO1083" s="33"/>
      <c r="DP1083" s="33"/>
      <c r="DQ1083" s="33"/>
      <c r="DR1083" s="33"/>
      <c r="DS1083" s="33"/>
      <c r="DT1083" s="33"/>
      <c r="DU1083" s="33"/>
      <c r="DV1083" s="33"/>
      <c r="DW1083" s="33"/>
      <c r="DX1083" s="33"/>
      <c r="DY1083" s="33"/>
      <c r="DZ1083" s="33"/>
      <c r="EA1083" s="33"/>
      <c r="EB1083" s="33"/>
      <c r="EC1083" s="33"/>
      <c r="ED1083" s="33"/>
      <c r="EE1083" s="33"/>
      <c r="EF1083" s="33"/>
      <c r="EG1083" s="33"/>
      <c r="EH1083" s="33"/>
      <c r="EI1083" s="33"/>
      <c r="EJ1083" s="33"/>
      <c r="EK1083" s="33"/>
      <c r="EL1083" s="33"/>
      <c r="EM1083" s="33"/>
      <c r="EN1083" s="33"/>
      <c r="EO1083" s="33"/>
      <c r="EP1083" s="33"/>
      <c r="EQ1083" s="33"/>
      <c r="ER1083" s="33"/>
      <c r="ES1083" s="33"/>
      <c r="ET1083" s="33"/>
      <c r="EU1083" s="33"/>
      <c r="EV1083" s="33"/>
      <c r="EW1083" s="33"/>
      <c r="EX1083" s="33"/>
      <c r="EY1083" s="33"/>
      <c r="EZ1083" s="33"/>
      <c r="FA1083" s="33"/>
      <c r="FB1083" s="33"/>
      <c r="FC1083" s="33"/>
      <c r="FD1083" s="33"/>
      <c r="FE1083" s="33"/>
      <c r="FF1083" s="33"/>
      <c r="FG1083" s="33"/>
      <c r="FH1083" s="33"/>
      <c r="FI1083" s="33"/>
      <c r="FJ1083" s="33"/>
      <c r="FK1083" s="33"/>
      <c r="FL1083" s="33"/>
      <c r="FM1083" s="33"/>
      <c r="FN1083" s="33"/>
      <c r="FO1083" s="33"/>
      <c r="FP1083" s="33"/>
      <c r="FQ1083" s="33"/>
      <c r="FR1083" s="33"/>
      <c r="FS1083" s="33"/>
      <c r="FT1083" s="33"/>
      <c r="FU1083" s="33"/>
      <c r="FV1083" s="33"/>
      <c r="FW1083" s="33"/>
      <c r="FX1083" s="33"/>
      <c r="FY1083" s="33"/>
    </row>
    <row r="1084" spans="1:181" ht="15.75" customHeight="1" x14ac:dyDescent="0.25">
      <c r="A1084" s="25"/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  <c r="CY1084" s="33"/>
      <c r="CZ1084" s="33"/>
      <c r="DA1084" s="33"/>
      <c r="DB1084" s="33"/>
      <c r="DC1084" s="33"/>
      <c r="DD1084" s="33"/>
      <c r="DE1084" s="33"/>
      <c r="DF1084" s="33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33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33"/>
      <c r="EA1084" s="33"/>
      <c r="EB1084" s="33"/>
      <c r="EC1084" s="33"/>
      <c r="ED1084" s="33"/>
      <c r="EE1084" s="33"/>
      <c r="EF1084" s="33"/>
      <c r="EG1084" s="33"/>
      <c r="EH1084" s="33"/>
      <c r="EI1084" s="33"/>
      <c r="EJ1084" s="33"/>
      <c r="EK1084" s="33"/>
      <c r="EL1084" s="33"/>
      <c r="EM1084" s="33"/>
      <c r="EN1084" s="33"/>
      <c r="EO1084" s="33"/>
      <c r="EP1084" s="33"/>
      <c r="EQ1084" s="33"/>
      <c r="ER1084" s="33"/>
      <c r="ES1084" s="33"/>
      <c r="ET1084" s="33"/>
      <c r="EU1084" s="33"/>
      <c r="EV1084" s="33"/>
      <c r="EW1084" s="33"/>
      <c r="EX1084" s="33"/>
      <c r="EY1084" s="33"/>
      <c r="EZ1084" s="33"/>
      <c r="FA1084" s="33"/>
      <c r="FB1084" s="33"/>
      <c r="FC1084" s="33"/>
      <c r="FD1084" s="33"/>
      <c r="FE1084" s="33"/>
      <c r="FF1084" s="33"/>
      <c r="FG1084" s="33"/>
      <c r="FH1084" s="33"/>
      <c r="FI1084" s="33"/>
      <c r="FJ1084" s="33"/>
      <c r="FK1084" s="33"/>
      <c r="FL1084" s="33"/>
      <c r="FM1084" s="33"/>
      <c r="FN1084" s="33"/>
      <c r="FO1084" s="33"/>
      <c r="FP1084" s="33"/>
      <c r="FQ1084" s="33"/>
      <c r="FR1084" s="33"/>
      <c r="FS1084" s="33"/>
      <c r="FT1084" s="33"/>
      <c r="FU1084" s="33"/>
      <c r="FV1084" s="33"/>
      <c r="FW1084" s="33"/>
      <c r="FX1084" s="33"/>
      <c r="FY1084" s="33"/>
    </row>
    <row r="1085" spans="1:181" ht="15.75" customHeight="1" x14ac:dyDescent="0.25">
      <c r="A1085" s="25"/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  <c r="CY1085" s="33"/>
      <c r="CZ1085" s="33"/>
      <c r="DA1085" s="33"/>
      <c r="DB1085" s="33"/>
      <c r="DC1085" s="33"/>
      <c r="DD1085" s="33"/>
      <c r="DE1085" s="33"/>
      <c r="DF1085" s="33"/>
      <c r="DG1085" s="33"/>
      <c r="DH1085" s="33"/>
      <c r="DI1085" s="33"/>
      <c r="DJ1085" s="33"/>
      <c r="DK1085" s="33"/>
      <c r="DL1085" s="33"/>
      <c r="DM1085" s="33"/>
      <c r="DN1085" s="33"/>
      <c r="DO1085" s="33"/>
      <c r="DP1085" s="33"/>
      <c r="DQ1085" s="33"/>
      <c r="DR1085" s="33"/>
      <c r="DS1085" s="33"/>
      <c r="DT1085" s="33"/>
      <c r="DU1085" s="33"/>
      <c r="DV1085" s="33"/>
      <c r="DW1085" s="33"/>
      <c r="DX1085" s="33"/>
      <c r="DY1085" s="33"/>
      <c r="DZ1085" s="33"/>
      <c r="EA1085" s="33"/>
      <c r="EB1085" s="33"/>
      <c r="EC1085" s="33"/>
      <c r="ED1085" s="33"/>
      <c r="EE1085" s="33"/>
      <c r="EF1085" s="33"/>
      <c r="EG1085" s="33"/>
      <c r="EH1085" s="33"/>
      <c r="EI1085" s="33"/>
      <c r="EJ1085" s="33"/>
      <c r="EK1085" s="33"/>
      <c r="EL1085" s="33"/>
      <c r="EM1085" s="33"/>
      <c r="EN1085" s="33"/>
      <c r="EO1085" s="33"/>
      <c r="EP1085" s="33"/>
      <c r="EQ1085" s="33"/>
      <c r="ER1085" s="33"/>
      <c r="ES1085" s="33"/>
      <c r="ET1085" s="33"/>
      <c r="EU1085" s="33"/>
      <c r="EV1085" s="33"/>
      <c r="EW1085" s="33"/>
      <c r="EX1085" s="33"/>
      <c r="EY1085" s="33"/>
      <c r="EZ1085" s="33"/>
      <c r="FA1085" s="33"/>
      <c r="FB1085" s="33"/>
      <c r="FC1085" s="33"/>
      <c r="FD1085" s="33"/>
      <c r="FE1085" s="33"/>
      <c r="FF1085" s="33"/>
      <c r="FG1085" s="33"/>
      <c r="FH1085" s="33"/>
      <c r="FI1085" s="33"/>
      <c r="FJ1085" s="33"/>
      <c r="FK1085" s="33"/>
      <c r="FL1085" s="33"/>
      <c r="FM1085" s="33"/>
      <c r="FN1085" s="33"/>
      <c r="FO1085" s="33"/>
      <c r="FP1085" s="33"/>
      <c r="FQ1085" s="33"/>
      <c r="FR1085" s="33"/>
      <c r="FS1085" s="33"/>
      <c r="FT1085" s="33"/>
      <c r="FU1085" s="33"/>
      <c r="FV1085" s="33"/>
      <c r="FW1085" s="33"/>
      <c r="FX1085" s="33"/>
      <c r="FY1085" s="33"/>
    </row>
    <row r="1086" spans="1:181" ht="15.75" customHeight="1" x14ac:dyDescent="0.25">
      <c r="A1086" s="25"/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  <c r="BC1086" s="33"/>
      <c r="BD1086" s="33"/>
      <c r="BE1086" s="33"/>
      <c r="BF1086" s="33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  <c r="CO1086" s="33"/>
      <c r="CP1086" s="33"/>
      <c r="CQ1086" s="33"/>
      <c r="CR1086" s="33"/>
      <c r="CS1086" s="33"/>
      <c r="CT1086" s="33"/>
      <c r="CU1086" s="33"/>
      <c r="CV1086" s="33"/>
      <c r="CW1086" s="33"/>
      <c r="CX1086" s="33"/>
      <c r="CY1086" s="33"/>
      <c r="CZ1086" s="33"/>
      <c r="DA1086" s="33"/>
      <c r="DB1086" s="33"/>
      <c r="DC1086" s="33"/>
      <c r="DD1086" s="33"/>
      <c r="DE1086" s="33"/>
      <c r="DF1086" s="33"/>
      <c r="DG1086" s="33"/>
      <c r="DH1086" s="33"/>
      <c r="DI1086" s="33"/>
      <c r="DJ1086" s="33"/>
      <c r="DK1086" s="33"/>
      <c r="DL1086" s="33"/>
      <c r="DM1086" s="33"/>
      <c r="DN1086" s="33"/>
      <c r="DO1086" s="33"/>
      <c r="DP1086" s="33"/>
      <c r="DQ1086" s="33"/>
      <c r="DR1086" s="33"/>
      <c r="DS1086" s="33"/>
      <c r="DT1086" s="33"/>
      <c r="DU1086" s="33"/>
      <c r="DV1086" s="33"/>
      <c r="DW1086" s="33"/>
      <c r="DX1086" s="33"/>
      <c r="DY1086" s="33"/>
      <c r="DZ1086" s="33"/>
      <c r="EA1086" s="33"/>
      <c r="EB1086" s="33"/>
      <c r="EC1086" s="33"/>
      <c r="ED1086" s="33"/>
      <c r="EE1086" s="33"/>
      <c r="EF1086" s="33"/>
      <c r="EG1086" s="33"/>
      <c r="EH1086" s="33"/>
      <c r="EI1086" s="33"/>
      <c r="EJ1086" s="33"/>
      <c r="EK1086" s="33"/>
      <c r="EL1086" s="33"/>
      <c r="EM1086" s="33"/>
      <c r="EN1086" s="33"/>
      <c r="EO1086" s="33"/>
      <c r="EP1086" s="33"/>
      <c r="EQ1086" s="33"/>
      <c r="ER1086" s="33"/>
      <c r="ES1086" s="33"/>
      <c r="ET1086" s="33"/>
      <c r="EU1086" s="33"/>
      <c r="EV1086" s="33"/>
      <c r="EW1086" s="33"/>
      <c r="EX1086" s="33"/>
      <c r="EY1086" s="33"/>
      <c r="EZ1086" s="33"/>
      <c r="FA1086" s="33"/>
      <c r="FB1086" s="33"/>
      <c r="FC1086" s="33"/>
      <c r="FD1086" s="33"/>
      <c r="FE1086" s="33"/>
      <c r="FF1086" s="33"/>
      <c r="FG1086" s="33"/>
      <c r="FH1086" s="33"/>
      <c r="FI1086" s="33"/>
      <c r="FJ1086" s="33"/>
      <c r="FK1086" s="33"/>
      <c r="FL1086" s="33"/>
      <c r="FM1086" s="33"/>
      <c r="FN1086" s="33"/>
      <c r="FO1086" s="33"/>
      <c r="FP1086" s="33"/>
      <c r="FQ1086" s="33"/>
      <c r="FR1086" s="33"/>
      <c r="FS1086" s="33"/>
      <c r="FT1086" s="33"/>
      <c r="FU1086" s="33"/>
      <c r="FV1086" s="33"/>
      <c r="FW1086" s="33"/>
      <c r="FX1086" s="33"/>
      <c r="FY1086" s="33"/>
    </row>
    <row r="1087" spans="1:181" ht="15.75" customHeight="1" x14ac:dyDescent="0.25">
      <c r="A1087" s="25"/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  <c r="CY1087" s="33"/>
      <c r="CZ1087" s="33"/>
      <c r="DA1087" s="33"/>
      <c r="DB1087" s="33"/>
      <c r="DC1087" s="33"/>
      <c r="DD1087" s="33"/>
      <c r="DE1087" s="33"/>
      <c r="DF1087" s="33"/>
      <c r="DG1087" s="33"/>
      <c r="DH1087" s="33"/>
      <c r="DI1087" s="33"/>
      <c r="DJ1087" s="33"/>
      <c r="DK1087" s="33"/>
      <c r="DL1087" s="33"/>
      <c r="DM1087" s="33"/>
      <c r="DN1087" s="33"/>
      <c r="DO1087" s="33"/>
      <c r="DP1087" s="33"/>
      <c r="DQ1087" s="33"/>
      <c r="DR1087" s="33"/>
      <c r="DS1087" s="33"/>
      <c r="DT1087" s="33"/>
      <c r="DU1087" s="33"/>
      <c r="DV1087" s="33"/>
      <c r="DW1087" s="33"/>
      <c r="DX1087" s="33"/>
      <c r="DY1087" s="33"/>
      <c r="DZ1087" s="33"/>
      <c r="EA1087" s="33"/>
      <c r="EB1087" s="33"/>
      <c r="EC1087" s="33"/>
      <c r="ED1087" s="33"/>
      <c r="EE1087" s="33"/>
      <c r="EF1087" s="33"/>
      <c r="EG1087" s="33"/>
      <c r="EH1087" s="33"/>
      <c r="EI1087" s="33"/>
      <c r="EJ1087" s="33"/>
      <c r="EK1087" s="33"/>
      <c r="EL1087" s="33"/>
      <c r="EM1087" s="33"/>
      <c r="EN1087" s="33"/>
      <c r="EO1087" s="33"/>
      <c r="EP1087" s="33"/>
      <c r="EQ1087" s="33"/>
      <c r="ER1087" s="33"/>
      <c r="ES1087" s="33"/>
      <c r="ET1087" s="33"/>
      <c r="EU1087" s="33"/>
      <c r="EV1087" s="33"/>
      <c r="EW1087" s="33"/>
      <c r="EX1087" s="33"/>
      <c r="EY1087" s="33"/>
      <c r="EZ1087" s="33"/>
      <c r="FA1087" s="33"/>
      <c r="FB1087" s="33"/>
      <c r="FC1087" s="33"/>
      <c r="FD1087" s="33"/>
      <c r="FE1087" s="33"/>
      <c r="FF1087" s="33"/>
      <c r="FG1087" s="33"/>
      <c r="FH1087" s="33"/>
      <c r="FI1087" s="33"/>
      <c r="FJ1087" s="33"/>
      <c r="FK1087" s="33"/>
      <c r="FL1087" s="33"/>
      <c r="FM1087" s="33"/>
      <c r="FN1087" s="33"/>
      <c r="FO1087" s="33"/>
      <c r="FP1087" s="33"/>
      <c r="FQ1087" s="33"/>
      <c r="FR1087" s="33"/>
      <c r="FS1087" s="33"/>
      <c r="FT1087" s="33"/>
      <c r="FU1087" s="33"/>
      <c r="FV1087" s="33"/>
      <c r="FW1087" s="33"/>
      <c r="FX1087" s="33"/>
      <c r="FY1087" s="33"/>
    </row>
    <row r="1088" spans="1:181" ht="15.75" customHeight="1" x14ac:dyDescent="0.25">
      <c r="A1088" s="25"/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33"/>
      <c r="CQ1088" s="33"/>
      <c r="CR1088" s="33"/>
      <c r="CS1088" s="33"/>
      <c r="CT1088" s="33"/>
      <c r="CU1088" s="33"/>
      <c r="CV1088" s="33"/>
      <c r="CW1088" s="33"/>
      <c r="CX1088" s="33"/>
      <c r="CY1088" s="33"/>
      <c r="CZ1088" s="33"/>
      <c r="DA1088" s="33"/>
      <c r="DB1088" s="33"/>
      <c r="DC1088" s="33"/>
      <c r="DD1088" s="33"/>
      <c r="DE1088" s="33"/>
      <c r="DF1088" s="33"/>
      <c r="DG1088" s="33"/>
      <c r="DH1088" s="33"/>
      <c r="DI1088" s="33"/>
      <c r="DJ1088" s="33"/>
      <c r="DK1088" s="33"/>
      <c r="DL1088" s="33"/>
      <c r="DM1088" s="33"/>
      <c r="DN1088" s="33"/>
      <c r="DO1088" s="33"/>
      <c r="DP1088" s="33"/>
      <c r="DQ1088" s="33"/>
      <c r="DR1088" s="33"/>
      <c r="DS1088" s="33"/>
      <c r="DT1088" s="33"/>
      <c r="DU1088" s="33"/>
      <c r="DV1088" s="33"/>
      <c r="DW1088" s="33"/>
      <c r="DX1088" s="33"/>
      <c r="DY1088" s="33"/>
      <c r="DZ1088" s="33"/>
      <c r="EA1088" s="33"/>
      <c r="EB1088" s="33"/>
      <c r="EC1088" s="33"/>
      <c r="ED1088" s="33"/>
      <c r="EE1088" s="33"/>
      <c r="EF1088" s="33"/>
      <c r="EG1088" s="33"/>
      <c r="EH1088" s="33"/>
      <c r="EI1088" s="33"/>
      <c r="EJ1088" s="33"/>
      <c r="EK1088" s="33"/>
      <c r="EL1088" s="33"/>
      <c r="EM1088" s="33"/>
      <c r="EN1088" s="33"/>
      <c r="EO1088" s="33"/>
      <c r="EP1088" s="33"/>
      <c r="EQ1088" s="33"/>
      <c r="ER1088" s="33"/>
      <c r="ES1088" s="33"/>
      <c r="ET1088" s="33"/>
      <c r="EU1088" s="33"/>
      <c r="EV1088" s="33"/>
      <c r="EW1088" s="33"/>
      <c r="EX1088" s="33"/>
      <c r="EY1088" s="33"/>
      <c r="EZ1088" s="33"/>
      <c r="FA1088" s="33"/>
      <c r="FB1088" s="33"/>
      <c r="FC1088" s="33"/>
      <c r="FD1088" s="33"/>
      <c r="FE1088" s="33"/>
      <c r="FF1088" s="33"/>
      <c r="FG1088" s="33"/>
      <c r="FH1088" s="33"/>
      <c r="FI1088" s="33"/>
      <c r="FJ1088" s="33"/>
      <c r="FK1088" s="33"/>
      <c r="FL1088" s="33"/>
      <c r="FM1088" s="33"/>
      <c r="FN1088" s="33"/>
      <c r="FO1088" s="33"/>
      <c r="FP1088" s="33"/>
      <c r="FQ1088" s="33"/>
      <c r="FR1088" s="33"/>
      <c r="FS1088" s="33"/>
      <c r="FT1088" s="33"/>
      <c r="FU1088" s="33"/>
      <c r="FV1088" s="33"/>
      <c r="FW1088" s="33"/>
      <c r="FX1088" s="33"/>
      <c r="FY1088" s="33"/>
    </row>
    <row r="1089" spans="1:181" ht="15.75" customHeight="1" x14ac:dyDescent="0.25">
      <c r="A1089" s="25"/>
      <c r="B1089" s="33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33"/>
      <c r="EA1089" s="33"/>
      <c r="EB1089" s="33"/>
      <c r="EC1089" s="33"/>
      <c r="ED1089" s="33"/>
      <c r="EE1089" s="33"/>
      <c r="EF1089" s="33"/>
      <c r="EG1089" s="33"/>
      <c r="EH1089" s="33"/>
      <c r="EI1089" s="33"/>
      <c r="EJ1089" s="33"/>
      <c r="EK1089" s="33"/>
      <c r="EL1089" s="33"/>
      <c r="EM1089" s="33"/>
      <c r="EN1089" s="33"/>
      <c r="EO1089" s="33"/>
      <c r="EP1089" s="33"/>
      <c r="EQ1089" s="33"/>
      <c r="ER1089" s="33"/>
      <c r="ES1089" s="33"/>
      <c r="ET1089" s="33"/>
      <c r="EU1089" s="33"/>
      <c r="EV1089" s="33"/>
      <c r="EW1089" s="33"/>
      <c r="EX1089" s="33"/>
      <c r="EY1089" s="33"/>
      <c r="EZ1089" s="33"/>
      <c r="FA1089" s="33"/>
      <c r="FB1089" s="33"/>
      <c r="FC1089" s="33"/>
      <c r="FD1089" s="33"/>
      <c r="FE1089" s="33"/>
      <c r="FF1089" s="33"/>
      <c r="FG1089" s="33"/>
      <c r="FH1089" s="33"/>
      <c r="FI1089" s="33"/>
      <c r="FJ1089" s="33"/>
      <c r="FK1089" s="33"/>
      <c r="FL1089" s="33"/>
      <c r="FM1089" s="33"/>
      <c r="FN1089" s="33"/>
      <c r="FO1089" s="33"/>
      <c r="FP1089" s="33"/>
      <c r="FQ1089" s="33"/>
      <c r="FR1089" s="33"/>
      <c r="FS1089" s="33"/>
      <c r="FT1089" s="33"/>
      <c r="FU1089" s="33"/>
      <c r="FV1089" s="33"/>
      <c r="FW1089" s="33"/>
      <c r="FX1089" s="33"/>
      <c r="FY1089" s="33"/>
    </row>
    <row r="1090" spans="1:181" ht="15.75" customHeight="1" x14ac:dyDescent="0.25">
      <c r="A1090" s="25"/>
      <c r="B1090" s="33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  <c r="CY1090" s="33"/>
      <c r="CZ1090" s="33"/>
      <c r="DA1090" s="33"/>
      <c r="DB1090" s="33"/>
      <c r="DC1090" s="33"/>
      <c r="DD1090" s="33"/>
      <c r="DE1090" s="33"/>
      <c r="DF1090" s="33"/>
      <c r="DG1090" s="33"/>
      <c r="DH1090" s="33"/>
      <c r="DI1090" s="33"/>
      <c r="DJ1090" s="33"/>
      <c r="DK1090" s="33"/>
      <c r="DL1090" s="33"/>
      <c r="DM1090" s="33"/>
      <c r="DN1090" s="33"/>
      <c r="DO1090" s="33"/>
      <c r="DP1090" s="33"/>
      <c r="DQ1090" s="33"/>
      <c r="DR1090" s="33"/>
      <c r="DS1090" s="33"/>
      <c r="DT1090" s="33"/>
      <c r="DU1090" s="33"/>
      <c r="DV1090" s="33"/>
      <c r="DW1090" s="33"/>
      <c r="DX1090" s="33"/>
      <c r="DY1090" s="33"/>
      <c r="DZ1090" s="33"/>
      <c r="EA1090" s="33"/>
      <c r="EB1090" s="33"/>
      <c r="EC1090" s="33"/>
      <c r="ED1090" s="33"/>
      <c r="EE1090" s="33"/>
      <c r="EF1090" s="33"/>
      <c r="EG1090" s="33"/>
      <c r="EH1090" s="33"/>
      <c r="EI1090" s="33"/>
      <c r="EJ1090" s="33"/>
      <c r="EK1090" s="33"/>
      <c r="EL1090" s="33"/>
      <c r="EM1090" s="33"/>
      <c r="EN1090" s="33"/>
      <c r="EO1090" s="33"/>
      <c r="EP1090" s="33"/>
      <c r="EQ1090" s="33"/>
      <c r="ER1090" s="33"/>
      <c r="ES1090" s="33"/>
      <c r="ET1090" s="33"/>
      <c r="EU1090" s="33"/>
      <c r="EV1090" s="33"/>
      <c r="EW1090" s="33"/>
      <c r="EX1090" s="33"/>
      <c r="EY1090" s="33"/>
      <c r="EZ1090" s="33"/>
      <c r="FA1090" s="33"/>
      <c r="FB1090" s="33"/>
      <c r="FC1090" s="33"/>
      <c r="FD1090" s="33"/>
      <c r="FE1090" s="33"/>
      <c r="FF1090" s="33"/>
      <c r="FG1090" s="33"/>
      <c r="FH1090" s="33"/>
      <c r="FI1090" s="33"/>
      <c r="FJ1090" s="33"/>
      <c r="FK1090" s="33"/>
      <c r="FL1090" s="33"/>
      <c r="FM1090" s="33"/>
      <c r="FN1090" s="33"/>
      <c r="FO1090" s="33"/>
      <c r="FP1090" s="33"/>
      <c r="FQ1090" s="33"/>
      <c r="FR1090" s="33"/>
      <c r="FS1090" s="33"/>
      <c r="FT1090" s="33"/>
      <c r="FU1090" s="33"/>
      <c r="FV1090" s="33"/>
      <c r="FW1090" s="33"/>
      <c r="FX1090" s="33"/>
      <c r="FY1090" s="33"/>
    </row>
    <row r="1091" spans="1:181" ht="15.75" customHeight="1" x14ac:dyDescent="0.25">
      <c r="A1091" s="25"/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  <c r="CY1091" s="33"/>
      <c r="CZ1091" s="33"/>
      <c r="DA1091" s="33"/>
      <c r="DB1091" s="33"/>
      <c r="DC1091" s="33"/>
      <c r="DD1091" s="33"/>
      <c r="DE1091" s="33"/>
      <c r="DF1091" s="33"/>
      <c r="DG1091" s="33"/>
      <c r="DH1091" s="33"/>
      <c r="DI1091" s="33"/>
      <c r="DJ1091" s="33"/>
      <c r="DK1091" s="33"/>
      <c r="DL1091" s="33"/>
      <c r="DM1091" s="33"/>
      <c r="DN1091" s="33"/>
      <c r="DO1091" s="33"/>
      <c r="DP1091" s="33"/>
      <c r="DQ1091" s="33"/>
      <c r="DR1091" s="33"/>
      <c r="DS1091" s="33"/>
      <c r="DT1091" s="33"/>
      <c r="DU1091" s="33"/>
      <c r="DV1091" s="33"/>
      <c r="DW1091" s="33"/>
      <c r="DX1091" s="33"/>
      <c r="DY1091" s="33"/>
      <c r="DZ1091" s="33"/>
      <c r="EA1091" s="33"/>
      <c r="EB1091" s="33"/>
      <c r="EC1091" s="33"/>
      <c r="ED1091" s="33"/>
      <c r="EE1091" s="33"/>
      <c r="EF1091" s="33"/>
      <c r="EG1091" s="33"/>
      <c r="EH1091" s="33"/>
      <c r="EI1091" s="33"/>
      <c r="EJ1091" s="33"/>
      <c r="EK1091" s="33"/>
      <c r="EL1091" s="33"/>
      <c r="EM1091" s="33"/>
      <c r="EN1091" s="33"/>
      <c r="EO1091" s="33"/>
      <c r="EP1091" s="33"/>
      <c r="EQ1091" s="33"/>
      <c r="ER1091" s="33"/>
      <c r="ES1091" s="33"/>
      <c r="ET1091" s="33"/>
      <c r="EU1091" s="33"/>
      <c r="EV1091" s="33"/>
      <c r="EW1091" s="33"/>
      <c r="EX1091" s="33"/>
      <c r="EY1091" s="33"/>
      <c r="EZ1091" s="33"/>
      <c r="FA1091" s="33"/>
      <c r="FB1091" s="33"/>
      <c r="FC1091" s="33"/>
      <c r="FD1091" s="33"/>
      <c r="FE1091" s="33"/>
      <c r="FF1091" s="33"/>
      <c r="FG1091" s="33"/>
      <c r="FH1091" s="33"/>
      <c r="FI1091" s="33"/>
      <c r="FJ1091" s="33"/>
      <c r="FK1091" s="33"/>
      <c r="FL1091" s="33"/>
      <c r="FM1091" s="33"/>
      <c r="FN1091" s="33"/>
      <c r="FO1091" s="33"/>
      <c r="FP1091" s="33"/>
      <c r="FQ1091" s="33"/>
      <c r="FR1091" s="33"/>
      <c r="FS1091" s="33"/>
      <c r="FT1091" s="33"/>
      <c r="FU1091" s="33"/>
      <c r="FV1091" s="33"/>
      <c r="FW1091" s="33"/>
      <c r="FX1091" s="33"/>
      <c r="FY1091" s="33"/>
    </row>
    <row r="1092" spans="1:181" ht="15.75" customHeight="1" x14ac:dyDescent="0.25">
      <c r="A1092" s="25"/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  <c r="CY1092" s="33"/>
      <c r="CZ1092" s="33"/>
      <c r="DA1092" s="33"/>
      <c r="DB1092" s="33"/>
      <c r="DC1092" s="33"/>
      <c r="DD1092" s="33"/>
      <c r="DE1092" s="33"/>
      <c r="DF1092" s="33"/>
      <c r="DG1092" s="33"/>
      <c r="DH1092" s="33"/>
      <c r="DI1092" s="33"/>
      <c r="DJ1092" s="33"/>
      <c r="DK1092" s="33"/>
      <c r="DL1092" s="33"/>
      <c r="DM1092" s="33"/>
      <c r="DN1092" s="33"/>
      <c r="DO1092" s="33"/>
      <c r="DP1092" s="33"/>
      <c r="DQ1092" s="33"/>
      <c r="DR1092" s="33"/>
      <c r="DS1092" s="33"/>
      <c r="DT1092" s="33"/>
      <c r="DU1092" s="33"/>
      <c r="DV1092" s="33"/>
      <c r="DW1092" s="33"/>
      <c r="DX1092" s="33"/>
      <c r="DY1092" s="33"/>
      <c r="DZ1092" s="33"/>
      <c r="EA1092" s="33"/>
      <c r="EB1092" s="33"/>
      <c r="EC1092" s="33"/>
      <c r="ED1092" s="33"/>
      <c r="EE1092" s="33"/>
      <c r="EF1092" s="33"/>
      <c r="EG1092" s="33"/>
      <c r="EH1092" s="33"/>
      <c r="EI1092" s="33"/>
      <c r="EJ1092" s="33"/>
      <c r="EK1092" s="33"/>
      <c r="EL1092" s="33"/>
      <c r="EM1092" s="33"/>
      <c r="EN1092" s="33"/>
      <c r="EO1092" s="33"/>
      <c r="EP1092" s="33"/>
      <c r="EQ1092" s="33"/>
      <c r="ER1092" s="33"/>
      <c r="ES1092" s="33"/>
      <c r="ET1092" s="33"/>
      <c r="EU1092" s="33"/>
      <c r="EV1092" s="33"/>
      <c r="EW1092" s="33"/>
      <c r="EX1092" s="33"/>
      <c r="EY1092" s="33"/>
      <c r="EZ1092" s="33"/>
      <c r="FA1092" s="33"/>
      <c r="FB1092" s="33"/>
      <c r="FC1092" s="33"/>
      <c r="FD1092" s="33"/>
      <c r="FE1092" s="33"/>
      <c r="FF1092" s="33"/>
      <c r="FG1092" s="33"/>
      <c r="FH1092" s="33"/>
      <c r="FI1092" s="33"/>
      <c r="FJ1092" s="33"/>
      <c r="FK1092" s="33"/>
      <c r="FL1092" s="33"/>
      <c r="FM1092" s="33"/>
      <c r="FN1092" s="33"/>
      <c r="FO1092" s="33"/>
      <c r="FP1092" s="33"/>
      <c r="FQ1092" s="33"/>
      <c r="FR1092" s="33"/>
      <c r="FS1092" s="33"/>
      <c r="FT1092" s="33"/>
      <c r="FU1092" s="33"/>
      <c r="FV1092" s="33"/>
      <c r="FW1092" s="33"/>
      <c r="FX1092" s="33"/>
      <c r="FY1092" s="33"/>
    </row>
    <row r="1093" spans="1:181" ht="15.75" customHeight="1" x14ac:dyDescent="0.25">
      <c r="A1093" s="25"/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  <c r="BC1093" s="33"/>
      <c r="BD1093" s="33"/>
      <c r="BE1093" s="33"/>
      <c r="BF1093" s="33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  <c r="CO1093" s="33"/>
      <c r="CP1093" s="33"/>
      <c r="CQ1093" s="33"/>
      <c r="CR1093" s="33"/>
      <c r="CS1093" s="33"/>
      <c r="CT1093" s="33"/>
      <c r="CU1093" s="33"/>
      <c r="CV1093" s="33"/>
      <c r="CW1093" s="33"/>
      <c r="CX1093" s="33"/>
      <c r="CY1093" s="33"/>
      <c r="CZ1093" s="33"/>
      <c r="DA1093" s="33"/>
      <c r="DB1093" s="33"/>
      <c r="DC1093" s="33"/>
      <c r="DD1093" s="33"/>
      <c r="DE1093" s="33"/>
      <c r="DF1093" s="33"/>
      <c r="DG1093" s="33"/>
      <c r="DH1093" s="33"/>
      <c r="DI1093" s="33"/>
      <c r="DJ1093" s="33"/>
      <c r="DK1093" s="33"/>
      <c r="DL1093" s="33"/>
      <c r="DM1093" s="33"/>
      <c r="DN1093" s="33"/>
      <c r="DO1093" s="33"/>
      <c r="DP1093" s="33"/>
      <c r="DQ1093" s="33"/>
      <c r="DR1093" s="33"/>
      <c r="DS1093" s="33"/>
      <c r="DT1093" s="33"/>
      <c r="DU1093" s="33"/>
      <c r="DV1093" s="33"/>
      <c r="DW1093" s="33"/>
      <c r="DX1093" s="33"/>
      <c r="DY1093" s="33"/>
      <c r="DZ1093" s="33"/>
      <c r="EA1093" s="33"/>
      <c r="EB1093" s="33"/>
      <c r="EC1093" s="33"/>
      <c r="ED1093" s="33"/>
      <c r="EE1093" s="33"/>
      <c r="EF1093" s="33"/>
      <c r="EG1093" s="33"/>
      <c r="EH1093" s="33"/>
      <c r="EI1093" s="33"/>
      <c r="EJ1093" s="33"/>
      <c r="EK1093" s="33"/>
      <c r="EL1093" s="33"/>
      <c r="EM1093" s="33"/>
      <c r="EN1093" s="33"/>
      <c r="EO1093" s="33"/>
      <c r="EP1093" s="33"/>
      <c r="EQ1093" s="33"/>
      <c r="ER1093" s="33"/>
      <c r="ES1093" s="33"/>
      <c r="ET1093" s="33"/>
      <c r="EU1093" s="33"/>
      <c r="EV1093" s="33"/>
      <c r="EW1093" s="33"/>
      <c r="EX1093" s="33"/>
      <c r="EY1093" s="33"/>
      <c r="EZ1093" s="33"/>
      <c r="FA1093" s="33"/>
      <c r="FB1093" s="33"/>
      <c r="FC1093" s="33"/>
      <c r="FD1093" s="33"/>
      <c r="FE1093" s="33"/>
      <c r="FF1093" s="33"/>
      <c r="FG1093" s="33"/>
      <c r="FH1093" s="33"/>
      <c r="FI1093" s="33"/>
      <c r="FJ1093" s="33"/>
      <c r="FK1093" s="33"/>
      <c r="FL1093" s="33"/>
      <c r="FM1093" s="33"/>
      <c r="FN1093" s="33"/>
      <c r="FO1093" s="33"/>
      <c r="FP1093" s="33"/>
      <c r="FQ1093" s="33"/>
      <c r="FR1093" s="33"/>
      <c r="FS1093" s="33"/>
      <c r="FT1093" s="33"/>
      <c r="FU1093" s="33"/>
      <c r="FV1093" s="33"/>
      <c r="FW1093" s="33"/>
      <c r="FX1093" s="33"/>
      <c r="FY1093" s="33"/>
    </row>
    <row r="1094" spans="1:181" ht="15.75" customHeight="1" x14ac:dyDescent="0.25">
      <c r="A1094" s="25"/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  <c r="CY1094" s="33"/>
      <c r="CZ1094" s="33"/>
      <c r="DA1094" s="33"/>
      <c r="DB1094" s="33"/>
      <c r="DC1094" s="33"/>
      <c r="DD1094" s="33"/>
      <c r="DE1094" s="33"/>
      <c r="DF1094" s="33"/>
      <c r="DG1094" s="33"/>
      <c r="DH1094" s="33"/>
      <c r="DI1094" s="33"/>
      <c r="DJ1094" s="33"/>
      <c r="DK1094" s="33"/>
      <c r="DL1094" s="33"/>
      <c r="DM1094" s="33"/>
      <c r="DN1094" s="33"/>
      <c r="DO1094" s="33"/>
      <c r="DP1094" s="33"/>
      <c r="DQ1094" s="33"/>
      <c r="DR1094" s="33"/>
      <c r="DS1094" s="33"/>
      <c r="DT1094" s="33"/>
      <c r="DU1094" s="33"/>
      <c r="DV1094" s="33"/>
      <c r="DW1094" s="33"/>
      <c r="DX1094" s="33"/>
      <c r="DY1094" s="33"/>
      <c r="DZ1094" s="33"/>
      <c r="EA1094" s="33"/>
      <c r="EB1094" s="33"/>
      <c r="EC1094" s="33"/>
      <c r="ED1094" s="33"/>
      <c r="EE1094" s="33"/>
      <c r="EF1094" s="33"/>
      <c r="EG1094" s="33"/>
      <c r="EH1094" s="33"/>
      <c r="EI1094" s="33"/>
      <c r="EJ1094" s="33"/>
      <c r="EK1094" s="33"/>
      <c r="EL1094" s="33"/>
      <c r="EM1094" s="33"/>
      <c r="EN1094" s="33"/>
      <c r="EO1094" s="33"/>
      <c r="EP1094" s="33"/>
      <c r="EQ1094" s="33"/>
      <c r="ER1094" s="33"/>
      <c r="ES1094" s="33"/>
      <c r="ET1094" s="33"/>
      <c r="EU1094" s="33"/>
      <c r="EV1094" s="33"/>
      <c r="EW1094" s="33"/>
      <c r="EX1094" s="33"/>
      <c r="EY1094" s="33"/>
      <c r="EZ1094" s="33"/>
      <c r="FA1094" s="33"/>
      <c r="FB1094" s="33"/>
      <c r="FC1094" s="33"/>
      <c r="FD1094" s="33"/>
      <c r="FE1094" s="33"/>
      <c r="FF1094" s="33"/>
      <c r="FG1094" s="33"/>
      <c r="FH1094" s="33"/>
      <c r="FI1094" s="33"/>
      <c r="FJ1094" s="33"/>
      <c r="FK1094" s="33"/>
      <c r="FL1094" s="33"/>
      <c r="FM1094" s="33"/>
      <c r="FN1094" s="33"/>
      <c r="FO1094" s="33"/>
      <c r="FP1094" s="33"/>
      <c r="FQ1094" s="33"/>
      <c r="FR1094" s="33"/>
      <c r="FS1094" s="33"/>
      <c r="FT1094" s="33"/>
      <c r="FU1094" s="33"/>
      <c r="FV1094" s="33"/>
      <c r="FW1094" s="33"/>
      <c r="FX1094" s="33"/>
      <c r="FY1094" s="33"/>
    </row>
    <row r="1095" spans="1:181" ht="15.75" customHeight="1" x14ac:dyDescent="0.25">
      <c r="A1095" s="25"/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33"/>
      <c r="CQ1095" s="33"/>
      <c r="CR1095" s="33"/>
      <c r="CS1095" s="33"/>
      <c r="CT1095" s="33"/>
      <c r="CU1095" s="33"/>
      <c r="CV1095" s="33"/>
      <c r="CW1095" s="33"/>
      <c r="CX1095" s="33"/>
      <c r="CY1095" s="33"/>
      <c r="CZ1095" s="33"/>
      <c r="DA1095" s="33"/>
      <c r="DB1095" s="33"/>
      <c r="DC1095" s="33"/>
      <c r="DD1095" s="33"/>
      <c r="DE1095" s="33"/>
      <c r="DF1095" s="33"/>
      <c r="DG1095" s="33"/>
      <c r="DH1095" s="33"/>
      <c r="DI1095" s="33"/>
      <c r="DJ1095" s="33"/>
      <c r="DK1095" s="33"/>
      <c r="DL1095" s="33"/>
      <c r="DM1095" s="33"/>
      <c r="DN1095" s="33"/>
      <c r="DO1095" s="33"/>
      <c r="DP1095" s="33"/>
      <c r="DQ1095" s="33"/>
      <c r="DR1095" s="33"/>
      <c r="DS1095" s="33"/>
      <c r="DT1095" s="33"/>
      <c r="DU1095" s="33"/>
      <c r="DV1095" s="33"/>
      <c r="DW1095" s="33"/>
      <c r="DX1095" s="33"/>
      <c r="DY1095" s="33"/>
      <c r="DZ1095" s="33"/>
      <c r="EA1095" s="33"/>
      <c r="EB1095" s="33"/>
      <c r="EC1095" s="33"/>
      <c r="ED1095" s="33"/>
      <c r="EE1095" s="33"/>
      <c r="EF1095" s="33"/>
      <c r="EG1095" s="33"/>
      <c r="EH1095" s="33"/>
      <c r="EI1095" s="33"/>
      <c r="EJ1095" s="33"/>
      <c r="EK1095" s="33"/>
      <c r="EL1095" s="33"/>
      <c r="EM1095" s="33"/>
      <c r="EN1095" s="33"/>
      <c r="EO1095" s="33"/>
      <c r="EP1095" s="33"/>
      <c r="EQ1095" s="33"/>
      <c r="ER1095" s="33"/>
      <c r="ES1095" s="33"/>
      <c r="ET1095" s="33"/>
      <c r="EU1095" s="33"/>
      <c r="EV1095" s="33"/>
      <c r="EW1095" s="33"/>
      <c r="EX1095" s="33"/>
      <c r="EY1095" s="33"/>
      <c r="EZ1095" s="33"/>
      <c r="FA1095" s="33"/>
      <c r="FB1095" s="33"/>
      <c r="FC1095" s="33"/>
      <c r="FD1095" s="33"/>
      <c r="FE1095" s="33"/>
      <c r="FF1095" s="33"/>
      <c r="FG1095" s="33"/>
      <c r="FH1095" s="33"/>
      <c r="FI1095" s="33"/>
      <c r="FJ1095" s="33"/>
      <c r="FK1095" s="33"/>
      <c r="FL1095" s="33"/>
      <c r="FM1095" s="33"/>
      <c r="FN1095" s="33"/>
      <c r="FO1095" s="33"/>
      <c r="FP1095" s="33"/>
      <c r="FQ1095" s="33"/>
      <c r="FR1095" s="33"/>
      <c r="FS1095" s="33"/>
      <c r="FT1095" s="33"/>
      <c r="FU1095" s="33"/>
      <c r="FV1095" s="33"/>
      <c r="FW1095" s="33"/>
      <c r="FX1095" s="33"/>
      <c r="FY1095" s="33"/>
    </row>
    <row r="1096" spans="1:181" ht="15.75" customHeight="1" x14ac:dyDescent="0.25">
      <c r="A1096" s="25"/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  <c r="CY1096" s="33"/>
      <c r="CZ1096" s="33"/>
      <c r="DA1096" s="33"/>
      <c r="DB1096" s="33"/>
      <c r="DC1096" s="33"/>
      <c r="DD1096" s="33"/>
      <c r="DE1096" s="33"/>
      <c r="DF1096" s="33"/>
      <c r="DG1096" s="33"/>
      <c r="DH1096" s="33"/>
      <c r="DI1096" s="33"/>
      <c r="DJ1096" s="33"/>
      <c r="DK1096" s="33"/>
      <c r="DL1096" s="33"/>
      <c r="DM1096" s="33"/>
      <c r="DN1096" s="33"/>
      <c r="DO1096" s="33"/>
      <c r="DP1096" s="33"/>
      <c r="DQ1096" s="33"/>
      <c r="DR1096" s="33"/>
      <c r="DS1096" s="33"/>
      <c r="DT1096" s="33"/>
      <c r="DU1096" s="33"/>
      <c r="DV1096" s="33"/>
      <c r="DW1096" s="33"/>
      <c r="DX1096" s="33"/>
      <c r="DY1096" s="33"/>
      <c r="DZ1096" s="33"/>
      <c r="EA1096" s="33"/>
      <c r="EB1096" s="33"/>
      <c r="EC1096" s="33"/>
      <c r="ED1096" s="33"/>
      <c r="EE1096" s="33"/>
      <c r="EF1096" s="33"/>
      <c r="EG1096" s="33"/>
      <c r="EH1096" s="33"/>
      <c r="EI1096" s="33"/>
      <c r="EJ1096" s="33"/>
      <c r="EK1096" s="33"/>
      <c r="EL1096" s="33"/>
      <c r="EM1096" s="33"/>
      <c r="EN1096" s="33"/>
      <c r="EO1096" s="33"/>
      <c r="EP1096" s="33"/>
      <c r="EQ1096" s="33"/>
      <c r="ER1096" s="33"/>
      <c r="ES1096" s="33"/>
      <c r="ET1096" s="33"/>
      <c r="EU1096" s="33"/>
      <c r="EV1096" s="33"/>
      <c r="EW1096" s="33"/>
      <c r="EX1096" s="33"/>
      <c r="EY1096" s="33"/>
      <c r="EZ1096" s="33"/>
      <c r="FA1096" s="33"/>
      <c r="FB1096" s="33"/>
      <c r="FC1096" s="33"/>
      <c r="FD1096" s="33"/>
      <c r="FE1096" s="33"/>
      <c r="FF1096" s="33"/>
      <c r="FG1096" s="33"/>
      <c r="FH1096" s="33"/>
      <c r="FI1096" s="33"/>
      <c r="FJ1096" s="33"/>
      <c r="FK1096" s="33"/>
      <c r="FL1096" s="33"/>
      <c r="FM1096" s="33"/>
      <c r="FN1096" s="33"/>
      <c r="FO1096" s="33"/>
      <c r="FP1096" s="33"/>
      <c r="FQ1096" s="33"/>
      <c r="FR1096" s="33"/>
      <c r="FS1096" s="33"/>
      <c r="FT1096" s="33"/>
      <c r="FU1096" s="33"/>
      <c r="FV1096" s="33"/>
      <c r="FW1096" s="33"/>
      <c r="FX1096" s="33"/>
      <c r="FY1096" s="33"/>
    </row>
    <row r="1097" spans="1:181" ht="15.75" customHeight="1" x14ac:dyDescent="0.25">
      <c r="A1097" s="25"/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  <c r="CY1097" s="33"/>
      <c r="CZ1097" s="33"/>
      <c r="DA1097" s="33"/>
      <c r="DB1097" s="33"/>
      <c r="DC1097" s="33"/>
      <c r="DD1097" s="33"/>
      <c r="DE1097" s="33"/>
      <c r="DF1097" s="33"/>
      <c r="DG1097" s="33"/>
      <c r="DH1097" s="33"/>
      <c r="DI1097" s="33"/>
      <c r="DJ1097" s="33"/>
      <c r="DK1097" s="33"/>
      <c r="DL1097" s="33"/>
      <c r="DM1097" s="33"/>
      <c r="DN1097" s="33"/>
      <c r="DO1097" s="33"/>
      <c r="DP1097" s="33"/>
      <c r="DQ1097" s="33"/>
      <c r="DR1097" s="33"/>
      <c r="DS1097" s="33"/>
      <c r="DT1097" s="33"/>
      <c r="DU1097" s="33"/>
      <c r="DV1097" s="33"/>
      <c r="DW1097" s="33"/>
      <c r="DX1097" s="33"/>
      <c r="DY1097" s="33"/>
      <c r="DZ1097" s="33"/>
      <c r="EA1097" s="33"/>
      <c r="EB1097" s="33"/>
      <c r="EC1097" s="33"/>
      <c r="ED1097" s="33"/>
      <c r="EE1097" s="33"/>
      <c r="EF1097" s="33"/>
      <c r="EG1097" s="33"/>
      <c r="EH1097" s="33"/>
      <c r="EI1097" s="33"/>
      <c r="EJ1097" s="33"/>
      <c r="EK1097" s="33"/>
      <c r="EL1097" s="33"/>
      <c r="EM1097" s="33"/>
      <c r="EN1097" s="33"/>
      <c r="EO1097" s="33"/>
      <c r="EP1097" s="33"/>
      <c r="EQ1097" s="33"/>
      <c r="ER1097" s="33"/>
      <c r="ES1097" s="33"/>
      <c r="ET1097" s="33"/>
      <c r="EU1097" s="33"/>
      <c r="EV1097" s="33"/>
      <c r="EW1097" s="33"/>
      <c r="EX1097" s="33"/>
      <c r="EY1097" s="33"/>
      <c r="EZ1097" s="33"/>
      <c r="FA1097" s="33"/>
      <c r="FB1097" s="33"/>
      <c r="FC1097" s="33"/>
      <c r="FD1097" s="33"/>
      <c r="FE1097" s="33"/>
      <c r="FF1097" s="33"/>
      <c r="FG1097" s="33"/>
      <c r="FH1097" s="33"/>
      <c r="FI1097" s="33"/>
      <c r="FJ1097" s="33"/>
      <c r="FK1097" s="33"/>
      <c r="FL1097" s="33"/>
      <c r="FM1097" s="33"/>
      <c r="FN1097" s="33"/>
      <c r="FO1097" s="33"/>
      <c r="FP1097" s="33"/>
      <c r="FQ1097" s="33"/>
      <c r="FR1097" s="33"/>
      <c r="FS1097" s="33"/>
      <c r="FT1097" s="33"/>
      <c r="FU1097" s="33"/>
      <c r="FV1097" s="33"/>
      <c r="FW1097" s="33"/>
      <c r="FX1097" s="33"/>
      <c r="FY1097" s="33"/>
    </row>
    <row r="1098" spans="1:181" ht="15.75" customHeight="1" x14ac:dyDescent="0.25">
      <c r="A1098" s="25"/>
      <c r="B1098" s="33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  <c r="CY1098" s="33"/>
      <c r="CZ1098" s="33"/>
      <c r="DA1098" s="33"/>
      <c r="DB1098" s="33"/>
      <c r="DC1098" s="33"/>
      <c r="DD1098" s="33"/>
      <c r="DE1098" s="33"/>
      <c r="DF1098" s="33"/>
      <c r="DG1098" s="33"/>
      <c r="DH1098" s="33"/>
      <c r="DI1098" s="33"/>
      <c r="DJ1098" s="33"/>
      <c r="DK1098" s="33"/>
      <c r="DL1098" s="33"/>
      <c r="DM1098" s="33"/>
      <c r="DN1098" s="33"/>
      <c r="DO1098" s="33"/>
      <c r="DP1098" s="33"/>
      <c r="DQ1098" s="33"/>
      <c r="DR1098" s="33"/>
      <c r="DS1098" s="33"/>
      <c r="DT1098" s="33"/>
      <c r="DU1098" s="33"/>
      <c r="DV1098" s="33"/>
      <c r="DW1098" s="33"/>
      <c r="DX1098" s="33"/>
      <c r="DY1098" s="33"/>
      <c r="DZ1098" s="33"/>
      <c r="EA1098" s="33"/>
      <c r="EB1098" s="33"/>
      <c r="EC1098" s="33"/>
      <c r="ED1098" s="33"/>
      <c r="EE1098" s="33"/>
      <c r="EF1098" s="33"/>
      <c r="EG1098" s="33"/>
      <c r="EH1098" s="33"/>
      <c r="EI1098" s="33"/>
      <c r="EJ1098" s="33"/>
      <c r="EK1098" s="33"/>
      <c r="EL1098" s="33"/>
      <c r="EM1098" s="33"/>
      <c r="EN1098" s="33"/>
      <c r="EO1098" s="33"/>
      <c r="EP1098" s="33"/>
      <c r="EQ1098" s="33"/>
      <c r="ER1098" s="33"/>
      <c r="ES1098" s="33"/>
      <c r="ET1098" s="33"/>
      <c r="EU1098" s="33"/>
      <c r="EV1098" s="33"/>
      <c r="EW1098" s="33"/>
      <c r="EX1098" s="33"/>
      <c r="EY1098" s="33"/>
      <c r="EZ1098" s="33"/>
      <c r="FA1098" s="33"/>
      <c r="FB1098" s="33"/>
      <c r="FC1098" s="33"/>
      <c r="FD1098" s="33"/>
      <c r="FE1098" s="33"/>
      <c r="FF1098" s="33"/>
      <c r="FG1098" s="33"/>
      <c r="FH1098" s="33"/>
      <c r="FI1098" s="33"/>
      <c r="FJ1098" s="33"/>
      <c r="FK1098" s="33"/>
      <c r="FL1098" s="33"/>
      <c r="FM1098" s="33"/>
      <c r="FN1098" s="33"/>
      <c r="FO1098" s="33"/>
      <c r="FP1098" s="33"/>
      <c r="FQ1098" s="33"/>
      <c r="FR1098" s="33"/>
      <c r="FS1098" s="33"/>
      <c r="FT1098" s="33"/>
      <c r="FU1098" s="33"/>
      <c r="FV1098" s="33"/>
      <c r="FW1098" s="33"/>
      <c r="FX1098" s="33"/>
      <c r="FY1098" s="33"/>
    </row>
    <row r="1099" spans="1:181" ht="15.75" customHeight="1" x14ac:dyDescent="0.25">
      <c r="A1099" s="25"/>
      <c r="B1099" s="33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  <c r="CY1099" s="33"/>
      <c r="CZ1099" s="33"/>
      <c r="DA1099" s="33"/>
      <c r="DB1099" s="33"/>
      <c r="DC1099" s="33"/>
      <c r="DD1099" s="33"/>
      <c r="DE1099" s="33"/>
      <c r="DF1099" s="33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33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33"/>
      <c r="EA1099" s="33"/>
      <c r="EB1099" s="33"/>
      <c r="EC1099" s="33"/>
      <c r="ED1099" s="33"/>
      <c r="EE1099" s="33"/>
      <c r="EF1099" s="33"/>
      <c r="EG1099" s="33"/>
      <c r="EH1099" s="33"/>
      <c r="EI1099" s="33"/>
      <c r="EJ1099" s="33"/>
      <c r="EK1099" s="33"/>
      <c r="EL1099" s="33"/>
      <c r="EM1099" s="33"/>
      <c r="EN1099" s="33"/>
      <c r="EO1099" s="33"/>
      <c r="EP1099" s="33"/>
      <c r="EQ1099" s="33"/>
      <c r="ER1099" s="33"/>
      <c r="ES1099" s="33"/>
      <c r="ET1099" s="33"/>
      <c r="EU1099" s="33"/>
      <c r="EV1099" s="33"/>
      <c r="EW1099" s="33"/>
      <c r="EX1099" s="33"/>
      <c r="EY1099" s="33"/>
      <c r="EZ1099" s="33"/>
      <c r="FA1099" s="33"/>
      <c r="FB1099" s="33"/>
      <c r="FC1099" s="33"/>
      <c r="FD1099" s="33"/>
      <c r="FE1099" s="33"/>
      <c r="FF1099" s="33"/>
      <c r="FG1099" s="33"/>
      <c r="FH1099" s="33"/>
      <c r="FI1099" s="33"/>
      <c r="FJ1099" s="33"/>
      <c r="FK1099" s="33"/>
      <c r="FL1099" s="33"/>
      <c r="FM1099" s="33"/>
      <c r="FN1099" s="33"/>
      <c r="FO1099" s="33"/>
      <c r="FP1099" s="33"/>
      <c r="FQ1099" s="33"/>
      <c r="FR1099" s="33"/>
      <c r="FS1099" s="33"/>
      <c r="FT1099" s="33"/>
      <c r="FU1099" s="33"/>
      <c r="FV1099" s="33"/>
      <c r="FW1099" s="33"/>
      <c r="FX1099" s="33"/>
      <c r="FY1099" s="33"/>
    </row>
    <row r="1100" spans="1:181" ht="15.75" customHeight="1" x14ac:dyDescent="0.25">
      <c r="A1100" s="25"/>
      <c r="B1100" s="33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  <c r="CY1100" s="33"/>
      <c r="CZ1100" s="33"/>
      <c r="DA1100" s="33"/>
      <c r="DB1100" s="33"/>
      <c r="DC1100" s="33"/>
      <c r="DD1100" s="33"/>
      <c r="DE1100" s="33"/>
      <c r="DF1100" s="33"/>
      <c r="DG1100" s="33"/>
      <c r="DH1100" s="33"/>
      <c r="DI1100" s="33"/>
      <c r="DJ1100" s="33"/>
      <c r="DK1100" s="33"/>
      <c r="DL1100" s="33"/>
      <c r="DM1100" s="33"/>
      <c r="DN1100" s="33"/>
      <c r="DO1100" s="33"/>
      <c r="DP1100" s="33"/>
      <c r="DQ1100" s="33"/>
      <c r="DR1100" s="33"/>
      <c r="DS1100" s="33"/>
      <c r="DT1100" s="33"/>
      <c r="DU1100" s="33"/>
      <c r="DV1100" s="33"/>
      <c r="DW1100" s="33"/>
      <c r="DX1100" s="33"/>
      <c r="DY1100" s="33"/>
      <c r="DZ1100" s="33"/>
      <c r="EA1100" s="33"/>
      <c r="EB1100" s="33"/>
      <c r="EC1100" s="33"/>
      <c r="ED1100" s="33"/>
      <c r="EE1100" s="33"/>
      <c r="EF1100" s="33"/>
      <c r="EG1100" s="33"/>
      <c r="EH1100" s="33"/>
      <c r="EI1100" s="33"/>
      <c r="EJ1100" s="33"/>
      <c r="EK1100" s="33"/>
      <c r="EL1100" s="33"/>
      <c r="EM1100" s="33"/>
      <c r="EN1100" s="33"/>
      <c r="EO1100" s="33"/>
      <c r="EP1100" s="33"/>
      <c r="EQ1100" s="33"/>
      <c r="ER1100" s="33"/>
      <c r="ES1100" s="33"/>
      <c r="ET1100" s="33"/>
      <c r="EU1100" s="33"/>
      <c r="EV1100" s="33"/>
      <c r="EW1100" s="33"/>
      <c r="EX1100" s="33"/>
      <c r="EY1100" s="33"/>
      <c r="EZ1100" s="33"/>
      <c r="FA1100" s="33"/>
      <c r="FB1100" s="33"/>
      <c r="FC1100" s="33"/>
      <c r="FD1100" s="33"/>
      <c r="FE1100" s="33"/>
      <c r="FF1100" s="33"/>
      <c r="FG1100" s="33"/>
      <c r="FH1100" s="33"/>
      <c r="FI1100" s="33"/>
      <c r="FJ1100" s="33"/>
      <c r="FK1100" s="33"/>
      <c r="FL1100" s="33"/>
      <c r="FM1100" s="33"/>
      <c r="FN1100" s="33"/>
      <c r="FO1100" s="33"/>
      <c r="FP1100" s="33"/>
      <c r="FQ1100" s="33"/>
      <c r="FR1100" s="33"/>
      <c r="FS1100" s="33"/>
      <c r="FT1100" s="33"/>
      <c r="FU1100" s="33"/>
      <c r="FV1100" s="33"/>
      <c r="FW1100" s="33"/>
      <c r="FX1100" s="33"/>
      <c r="FY1100" s="33"/>
    </row>
    <row r="1101" spans="1:181" ht="15.75" customHeight="1" x14ac:dyDescent="0.25">
      <c r="A1101" s="25"/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  <c r="BC1101" s="33"/>
      <c r="BD1101" s="33"/>
      <c r="BE1101" s="33"/>
      <c r="BF1101" s="33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  <c r="CO1101" s="33"/>
      <c r="CP1101" s="33"/>
      <c r="CQ1101" s="33"/>
      <c r="CR1101" s="33"/>
      <c r="CS1101" s="33"/>
      <c r="CT1101" s="33"/>
      <c r="CU1101" s="33"/>
      <c r="CV1101" s="33"/>
      <c r="CW1101" s="33"/>
      <c r="CX1101" s="33"/>
      <c r="CY1101" s="33"/>
      <c r="CZ1101" s="33"/>
      <c r="DA1101" s="33"/>
      <c r="DB1101" s="33"/>
      <c r="DC1101" s="33"/>
      <c r="DD1101" s="33"/>
      <c r="DE1101" s="33"/>
      <c r="DF1101" s="33"/>
      <c r="DG1101" s="33"/>
      <c r="DH1101" s="33"/>
      <c r="DI1101" s="33"/>
      <c r="DJ1101" s="33"/>
      <c r="DK1101" s="33"/>
      <c r="DL1101" s="33"/>
      <c r="DM1101" s="33"/>
      <c r="DN1101" s="33"/>
      <c r="DO1101" s="33"/>
      <c r="DP1101" s="33"/>
      <c r="DQ1101" s="33"/>
      <c r="DR1101" s="33"/>
      <c r="DS1101" s="33"/>
      <c r="DT1101" s="33"/>
      <c r="DU1101" s="33"/>
      <c r="DV1101" s="33"/>
      <c r="DW1101" s="33"/>
      <c r="DX1101" s="33"/>
      <c r="DY1101" s="33"/>
      <c r="DZ1101" s="33"/>
      <c r="EA1101" s="33"/>
      <c r="EB1101" s="33"/>
      <c r="EC1101" s="33"/>
      <c r="ED1101" s="33"/>
      <c r="EE1101" s="33"/>
      <c r="EF1101" s="33"/>
      <c r="EG1101" s="33"/>
      <c r="EH1101" s="33"/>
      <c r="EI1101" s="33"/>
      <c r="EJ1101" s="33"/>
      <c r="EK1101" s="33"/>
      <c r="EL1101" s="33"/>
      <c r="EM1101" s="33"/>
      <c r="EN1101" s="33"/>
      <c r="EO1101" s="33"/>
      <c r="EP1101" s="33"/>
      <c r="EQ1101" s="33"/>
      <c r="ER1101" s="33"/>
      <c r="ES1101" s="33"/>
      <c r="ET1101" s="33"/>
      <c r="EU1101" s="33"/>
      <c r="EV1101" s="33"/>
      <c r="EW1101" s="33"/>
      <c r="EX1101" s="33"/>
      <c r="EY1101" s="33"/>
      <c r="EZ1101" s="33"/>
      <c r="FA1101" s="33"/>
      <c r="FB1101" s="33"/>
      <c r="FC1101" s="33"/>
      <c r="FD1101" s="33"/>
      <c r="FE1101" s="33"/>
      <c r="FF1101" s="33"/>
      <c r="FG1101" s="33"/>
      <c r="FH1101" s="33"/>
      <c r="FI1101" s="33"/>
      <c r="FJ1101" s="33"/>
      <c r="FK1101" s="33"/>
      <c r="FL1101" s="33"/>
      <c r="FM1101" s="33"/>
      <c r="FN1101" s="33"/>
      <c r="FO1101" s="33"/>
      <c r="FP1101" s="33"/>
      <c r="FQ1101" s="33"/>
      <c r="FR1101" s="33"/>
      <c r="FS1101" s="33"/>
      <c r="FT1101" s="33"/>
      <c r="FU1101" s="33"/>
      <c r="FV1101" s="33"/>
      <c r="FW1101" s="33"/>
      <c r="FX1101" s="33"/>
      <c r="FY1101" s="33"/>
    </row>
    <row r="1102" spans="1:181" ht="15.75" customHeight="1" x14ac:dyDescent="0.25">
      <c r="A1102" s="25"/>
      <c r="B1102" s="33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  <c r="CY1102" s="33"/>
      <c r="CZ1102" s="33"/>
      <c r="DA1102" s="33"/>
      <c r="DB1102" s="33"/>
      <c r="DC1102" s="33"/>
      <c r="DD1102" s="33"/>
      <c r="DE1102" s="33"/>
      <c r="DF1102" s="33"/>
      <c r="DG1102" s="33"/>
      <c r="DH1102" s="33"/>
      <c r="DI1102" s="33"/>
      <c r="DJ1102" s="33"/>
      <c r="DK1102" s="33"/>
      <c r="DL1102" s="33"/>
      <c r="DM1102" s="33"/>
      <c r="DN1102" s="33"/>
      <c r="DO1102" s="33"/>
      <c r="DP1102" s="33"/>
      <c r="DQ1102" s="33"/>
      <c r="DR1102" s="33"/>
      <c r="DS1102" s="33"/>
      <c r="DT1102" s="33"/>
      <c r="DU1102" s="33"/>
      <c r="DV1102" s="33"/>
      <c r="DW1102" s="33"/>
      <c r="DX1102" s="33"/>
      <c r="DY1102" s="33"/>
      <c r="DZ1102" s="33"/>
      <c r="EA1102" s="33"/>
      <c r="EB1102" s="33"/>
      <c r="EC1102" s="33"/>
      <c r="ED1102" s="33"/>
      <c r="EE1102" s="33"/>
      <c r="EF1102" s="33"/>
      <c r="EG1102" s="33"/>
      <c r="EH1102" s="33"/>
      <c r="EI1102" s="33"/>
      <c r="EJ1102" s="33"/>
      <c r="EK1102" s="33"/>
      <c r="EL1102" s="33"/>
      <c r="EM1102" s="33"/>
      <c r="EN1102" s="33"/>
      <c r="EO1102" s="33"/>
      <c r="EP1102" s="33"/>
      <c r="EQ1102" s="33"/>
      <c r="ER1102" s="33"/>
      <c r="ES1102" s="33"/>
      <c r="ET1102" s="33"/>
      <c r="EU1102" s="33"/>
      <c r="EV1102" s="33"/>
      <c r="EW1102" s="33"/>
      <c r="EX1102" s="33"/>
      <c r="EY1102" s="33"/>
      <c r="EZ1102" s="33"/>
      <c r="FA1102" s="33"/>
      <c r="FB1102" s="33"/>
      <c r="FC1102" s="33"/>
      <c r="FD1102" s="33"/>
      <c r="FE1102" s="33"/>
      <c r="FF1102" s="33"/>
      <c r="FG1102" s="33"/>
      <c r="FH1102" s="33"/>
      <c r="FI1102" s="33"/>
      <c r="FJ1102" s="33"/>
      <c r="FK1102" s="33"/>
      <c r="FL1102" s="33"/>
      <c r="FM1102" s="33"/>
      <c r="FN1102" s="33"/>
      <c r="FO1102" s="33"/>
      <c r="FP1102" s="33"/>
      <c r="FQ1102" s="33"/>
      <c r="FR1102" s="33"/>
      <c r="FS1102" s="33"/>
      <c r="FT1102" s="33"/>
      <c r="FU1102" s="33"/>
      <c r="FV1102" s="33"/>
      <c r="FW1102" s="33"/>
      <c r="FX1102" s="33"/>
      <c r="FY1102" s="33"/>
    </row>
    <row r="1103" spans="1:181" ht="15.75" customHeight="1" x14ac:dyDescent="0.25">
      <c r="A1103" s="25"/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33"/>
      <c r="EA1103" s="33"/>
      <c r="EB1103" s="33"/>
      <c r="EC1103" s="33"/>
      <c r="ED1103" s="33"/>
      <c r="EE1103" s="33"/>
      <c r="EF1103" s="33"/>
      <c r="EG1103" s="33"/>
      <c r="EH1103" s="33"/>
      <c r="EI1103" s="33"/>
      <c r="EJ1103" s="33"/>
      <c r="EK1103" s="33"/>
      <c r="EL1103" s="33"/>
      <c r="EM1103" s="33"/>
      <c r="EN1103" s="33"/>
      <c r="EO1103" s="33"/>
      <c r="EP1103" s="33"/>
      <c r="EQ1103" s="33"/>
      <c r="ER1103" s="33"/>
      <c r="ES1103" s="33"/>
      <c r="ET1103" s="33"/>
      <c r="EU1103" s="33"/>
      <c r="EV1103" s="33"/>
      <c r="EW1103" s="33"/>
      <c r="EX1103" s="33"/>
      <c r="EY1103" s="33"/>
      <c r="EZ1103" s="33"/>
      <c r="FA1103" s="33"/>
      <c r="FB1103" s="33"/>
      <c r="FC1103" s="33"/>
      <c r="FD1103" s="33"/>
      <c r="FE1103" s="33"/>
      <c r="FF1103" s="33"/>
      <c r="FG1103" s="33"/>
      <c r="FH1103" s="33"/>
      <c r="FI1103" s="33"/>
      <c r="FJ1103" s="33"/>
      <c r="FK1103" s="33"/>
      <c r="FL1103" s="33"/>
      <c r="FM1103" s="33"/>
      <c r="FN1103" s="33"/>
      <c r="FO1103" s="33"/>
      <c r="FP1103" s="33"/>
      <c r="FQ1103" s="33"/>
      <c r="FR1103" s="33"/>
      <c r="FS1103" s="33"/>
      <c r="FT1103" s="33"/>
      <c r="FU1103" s="33"/>
      <c r="FV1103" s="33"/>
      <c r="FW1103" s="33"/>
      <c r="FX1103" s="33"/>
      <c r="FY1103" s="33"/>
    </row>
    <row r="1104" spans="1:181" ht="15.75" customHeight="1" x14ac:dyDescent="0.25">
      <c r="A1104" s="25"/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  <c r="BC1104" s="33"/>
      <c r="BD1104" s="33"/>
      <c r="BE1104" s="33"/>
      <c r="BF1104" s="33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  <c r="CO1104" s="33"/>
      <c r="CP1104" s="33"/>
      <c r="CQ1104" s="33"/>
      <c r="CR1104" s="33"/>
      <c r="CS1104" s="33"/>
      <c r="CT1104" s="33"/>
      <c r="CU1104" s="33"/>
      <c r="CV1104" s="33"/>
      <c r="CW1104" s="33"/>
      <c r="CX1104" s="33"/>
      <c r="CY1104" s="33"/>
      <c r="CZ1104" s="33"/>
      <c r="DA1104" s="33"/>
      <c r="DB1104" s="33"/>
      <c r="DC1104" s="33"/>
      <c r="DD1104" s="33"/>
      <c r="DE1104" s="33"/>
      <c r="DF1104" s="33"/>
      <c r="DG1104" s="33"/>
      <c r="DH1104" s="33"/>
      <c r="DI1104" s="33"/>
      <c r="DJ1104" s="33"/>
      <c r="DK1104" s="33"/>
      <c r="DL1104" s="33"/>
      <c r="DM1104" s="33"/>
      <c r="DN1104" s="33"/>
      <c r="DO1104" s="33"/>
      <c r="DP1104" s="33"/>
      <c r="DQ1104" s="33"/>
      <c r="DR1104" s="33"/>
      <c r="DS1104" s="33"/>
      <c r="DT1104" s="33"/>
      <c r="DU1104" s="33"/>
      <c r="DV1104" s="33"/>
      <c r="DW1104" s="33"/>
      <c r="DX1104" s="33"/>
      <c r="DY1104" s="33"/>
      <c r="DZ1104" s="33"/>
      <c r="EA1104" s="33"/>
      <c r="EB1104" s="33"/>
      <c r="EC1104" s="33"/>
      <c r="ED1104" s="33"/>
      <c r="EE1104" s="33"/>
      <c r="EF1104" s="33"/>
      <c r="EG1104" s="33"/>
      <c r="EH1104" s="33"/>
      <c r="EI1104" s="33"/>
      <c r="EJ1104" s="33"/>
      <c r="EK1104" s="33"/>
      <c r="EL1104" s="33"/>
      <c r="EM1104" s="33"/>
      <c r="EN1104" s="33"/>
      <c r="EO1104" s="33"/>
      <c r="EP1104" s="33"/>
      <c r="EQ1104" s="33"/>
      <c r="ER1104" s="33"/>
      <c r="ES1104" s="33"/>
      <c r="ET1104" s="33"/>
      <c r="EU1104" s="33"/>
      <c r="EV1104" s="33"/>
      <c r="EW1104" s="33"/>
      <c r="EX1104" s="33"/>
      <c r="EY1104" s="33"/>
      <c r="EZ1104" s="33"/>
      <c r="FA1104" s="33"/>
      <c r="FB1104" s="33"/>
      <c r="FC1104" s="33"/>
      <c r="FD1104" s="33"/>
      <c r="FE1104" s="33"/>
      <c r="FF1104" s="33"/>
      <c r="FG1104" s="33"/>
      <c r="FH1104" s="33"/>
      <c r="FI1104" s="33"/>
      <c r="FJ1104" s="33"/>
      <c r="FK1104" s="33"/>
      <c r="FL1104" s="33"/>
      <c r="FM1104" s="33"/>
      <c r="FN1104" s="33"/>
      <c r="FO1104" s="33"/>
      <c r="FP1104" s="33"/>
      <c r="FQ1104" s="33"/>
      <c r="FR1104" s="33"/>
      <c r="FS1104" s="33"/>
      <c r="FT1104" s="33"/>
      <c r="FU1104" s="33"/>
      <c r="FV1104" s="33"/>
      <c r="FW1104" s="33"/>
      <c r="FX1104" s="33"/>
      <c r="FY1104" s="33"/>
    </row>
    <row r="1105" spans="1:181" ht="15.75" customHeight="1" x14ac:dyDescent="0.25">
      <c r="A1105" s="25"/>
      <c r="B1105" s="33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  <c r="CY1105" s="33"/>
      <c r="CZ1105" s="33"/>
      <c r="DA1105" s="33"/>
      <c r="DB1105" s="33"/>
      <c r="DC1105" s="33"/>
      <c r="DD1105" s="33"/>
      <c r="DE1105" s="33"/>
      <c r="DF1105" s="33"/>
      <c r="DG1105" s="33"/>
      <c r="DH1105" s="33"/>
      <c r="DI1105" s="33"/>
      <c r="DJ1105" s="33"/>
      <c r="DK1105" s="33"/>
      <c r="DL1105" s="33"/>
      <c r="DM1105" s="33"/>
      <c r="DN1105" s="33"/>
      <c r="DO1105" s="33"/>
      <c r="DP1105" s="33"/>
      <c r="DQ1105" s="33"/>
      <c r="DR1105" s="33"/>
      <c r="DS1105" s="33"/>
      <c r="DT1105" s="33"/>
      <c r="DU1105" s="33"/>
      <c r="DV1105" s="33"/>
      <c r="DW1105" s="33"/>
      <c r="DX1105" s="33"/>
      <c r="DY1105" s="33"/>
      <c r="DZ1105" s="33"/>
      <c r="EA1105" s="33"/>
      <c r="EB1105" s="33"/>
      <c r="EC1105" s="33"/>
      <c r="ED1105" s="33"/>
      <c r="EE1105" s="33"/>
      <c r="EF1105" s="33"/>
      <c r="EG1105" s="33"/>
      <c r="EH1105" s="33"/>
      <c r="EI1105" s="33"/>
      <c r="EJ1105" s="33"/>
      <c r="EK1105" s="33"/>
      <c r="EL1105" s="33"/>
      <c r="EM1105" s="33"/>
      <c r="EN1105" s="33"/>
      <c r="EO1105" s="33"/>
      <c r="EP1105" s="33"/>
      <c r="EQ1105" s="33"/>
      <c r="ER1105" s="33"/>
      <c r="ES1105" s="33"/>
      <c r="ET1105" s="33"/>
      <c r="EU1105" s="33"/>
      <c r="EV1105" s="33"/>
      <c r="EW1105" s="33"/>
      <c r="EX1105" s="33"/>
      <c r="EY1105" s="33"/>
      <c r="EZ1105" s="33"/>
      <c r="FA1105" s="33"/>
      <c r="FB1105" s="33"/>
      <c r="FC1105" s="33"/>
      <c r="FD1105" s="33"/>
      <c r="FE1105" s="33"/>
      <c r="FF1105" s="33"/>
      <c r="FG1105" s="33"/>
      <c r="FH1105" s="33"/>
      <c r="FI1105" s="33"/>
      <c r="FJ1105" s="33"/>
      <c r="FK1105" s="33"/>
      <c r="FL1105" s="33"/>
      <c r="FM1105" s="33"/>
      <c r="FN1105" s="33"/>
      <c r="FO1105" s="33"/>
      <c r="FP1105" s="33"/>
      <c r="FQ1105" s="33"/>
      <c r="FR1105" s="33"/>
      <c r="FS1105" s="33"/>
      <c r="FT1105" s="33"/>
      <c r="FU1105" s="33"/>
      <c r="FV1105" s="33"/>
      <c r="FW1105" s="33"/>
      <c r="FX1105" s="33"/>
      <c r="FY1105" s="33"/>
    </row>
    <row r="1106" spans="1:181" ht="15.75" customHeight="1" x14ac:dyDescent="0.25">
      <c r="A1106" s="25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  <c r="CY1106" s="33"/>
      <c r="CZ1106" s="33"/>
      <c r="DA1106" s="33"/>
      <c r="DB1106" s="33"/>
      <c r="DC1106" s="33"/>
      <c r="DD1106" s="33"/>
      <c r="DE1106" s="33"/>
      <c r="DF1106" s="33"/>
      <c r="DG1106" s="33"/>
      <c r="DH1106" s="33"/>
      <c r="DI1106" s="33"/>
      <c r="DJ1106" s="33"/>
      <c r="DK1106" s="33"/>
      <c r="DL1106" s="33"/>
      <c r="DM1106" s="33"/>
      <c r="DN1106" s="33"/>
      <c r="DO1106" s="33"/>
      <c r="DP1106" s="33"/>
      <c r="DQ1106" s="33"/>
      <c r="DR1106" s="33"/>
      <c r="DS1106" s="33"/>
      <c r="DT1106" s="33"/>
      <c r="DU1106" s="33"/>
      <c r="DV1106" s="33"/>
      <c r="DW1106" s="33"/>
      <c r="DX1106" s="33"/>
      <c r="DY1106" s="33"/>
      <c r="DZ1106" s="33"/>
      <c r="EA1106" s="33"/>
      <c r="EB1106" s="33"/>
      <c r="EC1106" s="33"/>
      <c r="ED1106" s="33"/>
      <c r="EE1106" s="33"/>
      <c r="EF1106" s="33"/>
      <c r="EG1106" s="33"/>
      <c r="EH1106" s="33"/>
      <c r="EI1106" s="33"/>
      <c r="EJ1106" s="33"/>
      <c r="EK1106" s="33"/>
      <c r="EL1106" s="33"/>
      <c r="EM1106" s="33"/>
      <c r="EN1106" s="33"/>
      <c r="EO1106" s="33"/>
      <c r="EP1106" s="33"/>
      <c r="EQ1106" s="33"/>
      <c r="ER1106" s="33"/>
      <c r="ES1106" s="33"/>
      <c r="ET1106" s="33"/>
      <c r="EU1106" s="33"/>
      <c r="EV1106" s="33"/>
      <c r="EW1106" s="33"/>
      <c r="EX1106" s="33"/>
      <c r="EY1106" s="33"/>
      <c r="EZ1106" s="33"/>
      <c r="FA1106" s="33"/>
      <c r="FB1106" s="33"/>
      <c r="FC1106" s="33"/>
      <c r="FD1106" s="33"/>
      <c r="FE1106" s="33"/>
      <c r="FF1106" s="33"/>
      <c r="FG1106" s="33"/>
      <c r="FH1106" s="33"/>
      <c r="FI1106" s="33"/>
      <c r="FJ1106" s="33"/>
      <c r="FK1106" s="33"/>
      <c r="FL1106" s="33"/>
      <c r="FM1106" s="33"/>
      <c r="FN1106" s="33"/>
      <c r="FO1106" s="33"/>
      <c r="FP1106" s="33"/>
      <c r="FQ1106" s="33"/>
      <c r="FR1106" s="33"/>
      <c r="FS1106" s="33"/>
      <c r="FT1106" s="33"/>
      <c r="FU1106" s="33"/>
      <c r="FV1106" s="33"/>
      <c r="FW1106" s="33"/>
      <c r="FX1106" s="33"/>
      <c r="FY1106" s="33"/>
    </row>
    <row r="1107" spans="1:181" ht="15.75" customHeight="1" x14ac:dyDescent="0.25">
      <c r="A1107" s="25"/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  <c r="CY1107" s="33"/>
      <c r="CZ1107" s="33"/>
      <c r="DA1107" s="33"/>
      <c r="DB1107" s="33"/>
      <c r="DC1107" s="33"/>
      <c r="DD1107" s="33"/>
      <c r="DE1107" s="33"/>
      <c r="DF1107" s="33"/>
      <c r="DG1107" s="33"/>
      <c r="DH1107" s="33"/>
      <c r="DI1107" s="33"/>
      <c r="DJ1107" s="33"/>
      <c r="DK1107" s="33"/>
      <c r="DL1107" s="33"/>
      <c r="DM1107" s="33"/>
      <c r="DN1107" s="33"/>
      <c r="DO1107" s="33"/>
      <c r="DP1107" s="33"/>
      <c r="DQ1107" s="33"/>
      <c r="DR1107" s="33"/>
      <c r="DS1107" s="33"/>
      <c r="DT1107" s="33"/>
      <c r="DU1107" s="33"/>
      <c r="DV1107" s="33"/>
      <c r="DW1107" s="33"/>
      <c r="DX1107" s="33"/>
      <c r="DY1107" s="33"/>
      <c r="DZ1107" s="33"/>
      <c r="EA1107" s="33"/>
      <c r="EB1107" s="33"/>
      <c r="EC1107" s="33"/>
      <c r="ED1107" s="33"/>
      <c r="EE1107" s="33"/>
      <c r="EF1107" s="33"/>
      <c r="EG1107" s="33"/>
      <c r="EH1107" s="33"/>
      <c r="EI1107" s="33"/>
      <c r="EJ1107" s="33"/>
      <c r="EK1107" s="33"/>
      <c r="EL1107" s="33"/>
      <c r="EM1107" s="33"/>
      <c r="EN1107" s="33"/>
      <c r="EO1107" s="33"/>
      <c r="EP1107" s="33"/>
      <c r="EQ1107" s="33"/>
      <c r="ER1107" s="33"/>
      <c r="ES1107" s="33"/>
      <c r="ET1107" s="33"/>
      <c r="EU1107" s="33"/>
      <c r="EV1107" s="33"/>
      <c r="EW1107" s="33"/>
      <c r="EX1107" s="33"/>
      <c r="EY1107" s="33"/>
      <c r="EZ1107" s="33"/>
      <c r="FA1107" s="33"/>
      <c r="FB1107" s="33"/>
      <c r="FC1107" s="33"/>
      <c r="FD1107" s="33"/>
      <c r="FE1107" s="33"/>
      <c r="FF1107" s="33"/>
      <c r="FG1107" s="33"/>
      <c r="FH1107" s="33"/>
      <c r="FI1107" s="33"/>
      <c r="FJ1107" s="33"/>
      <c r="FK1107" s="33"/>
      <c r="FL1107" s="33"/>
      <c r="FM1107" s="33"/>
      <c r="FN1107" s="33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</row>
    <row r="1108" spans="1:181" ht="15.75" customHeight="1" x14ac:dyDescent="0.25">
      <c r="A1108" s="25"/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  <c r="CY1108" s="33"/>
      <c r="CZ1108" s="33"/>
      <c r="DA1108" s="33"/>
      <c r="DB1108" s="33"/>
      <c r="DC1108" s="33"/>
      <c r="DD1108" s="33"/>
      <c r="DE1108" s="33"/>
      <c r="DF1108" s="33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33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33"/>
      <c r="EA1108" s="33"/>
      <c r="EB1108" s="33"/>
      <c r="EC1108" s="33"/>
      <c r="ED1108" s="33"/>
      <c r="EE1108" s="33"/>
      <c r="EF1108" s="33"/>
      <c r="EG1108" s="33"/>
      <c r="EH1108" s="33"/>
      <c r="EI1108" s="33"/>
      <c r="EJ1108" s="33"/>
      <c r="EK1108" s="33"/>
      <c r="EL1108" s="33"/>
      <c r="EM1108" s="33"/>
      <c r="EN1108" s="33"/>
      <c r="EO1108" s="33"/>
      <c r="EP1108" s="33"/>
      <c r="EQ1108" s="33"/>
      <c r="ER1108" s="33"/>
      <c r="ES1108" s="33"/>
      <c r="ET1108" s="33"/>
      <c r="EU1108" s="33"/>
      <c r="EV1108" s="33"/>
      <c r="EW1108" s="33"/>
      <c r="EX1108" s="33"/>
      <c r="EY1108" s="33"/>
      <c r="EZ1108" s="33"/>
      <c r="FA1108" s="33"/>
      <c r="FB1108" s="33"/>
      <c r="FC1108" s="33"/>
      <c r="FD1108" s="33"/>
      <c r="FE1108" s="33"/>
      <c r="FF1108" s="33"/>
      <c r="FG1108" s="33"/>
      <c r="FH1108" s="33"/>
      <c r="FI1108" s="33"/>
      <c r="FJ1108" s="33"/>
      <c r="FK1108" s="33"/>
      <c r="FL1108" s="33"/>
      <c r="FM1108" s="33"/>
      <c r="FN1108" s="33"/>
      <c r="FO1108" s="33"/>
      <c r="FP1108" s="33"/>
      <c r="FQ1108" s="33"/>
      <c r="FR1108" s="33"/>
      <c r="FS1108" s="33"/>
      <c r="FT1108" s="33"/>
      <c r="FU1108" s="33"/>
      <c r="FV1108" s="33"/>
      <c r="FW1108" s="33"/>
      <c r="FX1108" s="33"/>
      <c r="FY1108" s="33"/>
    </row>
    <row r="1109" spans="1:181" ht="15.75" customHeight="1" x14ac:dyDescent="0.25">
      <c r="A1109" s="25"/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</row>
    <row r="1110" spans="1:181" ht="15.75" customHeight="1" x14ac:dyDescent="0.25">
      <c r="A1110" s="25"/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33"/>
      <c r="BC1110" s="33"/>
      <c r="BD1110" s="33"/>
      <c r="BE1110" s="33"/>
      <c r="BF1110" s="33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  <c r="CO1110" s="33"/>
      <c r="CP1110" s="33"/>
      <c r="CQ1110" s="33"/>
      <c r="CR1110" s="33"/>
      <c r="CS1110" s="33"/>
      <c r="CT1110" s="33"/>
      <c r="CU1110" s="33"/>
      <c r="CV1110" s="33"/>
      <c r="CW1110" s="33"/>
      <c r="CX1110" s="33"/>
      <c r="CY1110" s="33"/>
      <c r="CZ1110" s="33"/>
      <c r="DA1110" s="33"/>
      <c r="DB1110" s="33"/>
      <c r="DC1110" s="33"/>
      <c r="DD1110" s="33"/>
      <c r="DE1110" s="33"/>
      <c r="DF1110" s="33"/>
      <c r="DG1110" s="33"/>
      <c r="DH1110" s="33"/>
      <c r="DI1110" s="33"/>
      <c r="DJ1110" s="33"/>
      <c r="DK1110" s="33"/>
      <c r="DL1110" s="33"/>
      <c r="DM1110" s="33"/>
      <c r="DN1110" s="33"/>
      <c r="DO1110" s="33"/>
      <c r="DP1110" s="33"/>
      <c r="DQ1110" s="33"/>
      <c r="DR1110" s="33"/>
      <c r="DS1110" s="33"/>
      <c r="DT1110" s="33"/>
      <c r="DU1110" s="33"/>
      <c r="DV1110" s="33"/>
      <c r="DW1110" s="33"/>
      <c r="DX1110" s="33"/>
      <c r="DY1110" s="33"/>
      <c r="DZ1110" s="33"/>
      <c r="EA1110" s="33"/>
      <c r="EB1110" s="33"/>
      <c r="EC1110" s="33"/>
      <c r="ED1110" s="33"/>
      <c r="EE1110" s="33"/>
      <c r="EF1110" s="33"/>
      <c r="EG1110" s="33"/>
      <c r="EH1110" s="33"/>
      <c r="EI1110" s="33"/>
      <c r="EJ1110" s="33"/>
      <c r="EK1110" s="33"/>
      <c r="EL1110" s="33"/>
      <c r="EM1110" s="33"/>
      <c r="EN1110" s="33"/>
      <c r="EO1110" s="33"/>
      <c r="EP1110" s="33"/>
      <c r="EQ1110" s="33"/>
      <c r="ER1110" s="33"/>
      <c r="ES1110" s="33"/>
      <c r="ET1110" s="33"/>
      <c r="EU1110" s="33"/>
      <c r="EV1110" s="33"/>
      <c r="EW1110" s="33"/>
      <c r="EX1110" s="33"/>
      <c r="EY1110" s="33"/>
      <c r="EZ1110" s="33"/>
      <c r="FA1110" s="33"/>
      <c r="FB1110" s="33"/>
      <c r="FC1110" s="33"/>
      <c r="FD1110" s="33"/>
      <c r="FE1110" s="33"/>
      <c r="FF1110" s="33"/>
      <c r="FG1110" s="33"/>
      <c r="FH1110" s="33"/>
      <c r="FI1110" s="33"/>
      <c r="FJ1110" s="33"/>
      <c r="FK1110" s="33"/>
      <c r="FL1110" s="33"/>
      <c r="FM1110" s="33"/>
      <c r="FN1110" s="33"/>
      <c r="FO1110" s="33"/>
      <c r="FP1110" s="33"/>
      <c r="FQ1110" s="33"/>
      <c r="FR1110" s="33"/>
      <c r="FS1110" s="33"/>
      <c r="FT1110" s="33"/>
      <c r="FU1110" s="33"/>
      <c r="FV1110" s="33"/>
      <c r="FW1110" s="33"/>
      <c r="FX1110" s="33"/>
      <c r="FY1110" s="33"/>
    </row>
    <row r="1111" spans="1:181" ht="15.75" customHeight="1" x14ac:dyDescent="0.25">
      <c r="A1111" s="25"/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33"/>
      <c r="CQ1111" s="33"/>
      <c r="CR1111" s="33"/>
      <c r="CS1111" s="33"/>
      <c r="CT1111" s="33"/>
      <c r="CU1111" s="33"/>
      <c r="CV1111" s="33"/>
      <c r="CW1111" s="33"/>
      <c r="CX1111" s="33"/>
      <c r="CY1111" s="33"/>
      <c r="CZ1111" s="33"/>
      <c r="DA1111" s="33"/>
      <c r="DB1111" s="33"/>
      <c r="DC1111" s="33"/>
      <c r="DD1111" s="33"/>
      <c r="DE1111" s="33"/>
      <c r="DF1111" s="33"/>
      <c r="DG1111" s="33"/>
      <c r="DH1111" s="33"/>
      <c r="DI1111" s="33"/>
      <c r="DJ1111" s="33"/>
      <c r="DK1111" s="33"/>
      <c r="DL1111" s="33"/>
      <c r="DM1111" s="33"/>
      <c r="DN1111" s="33"/>
      <c r="DO1111" s="33"/>
      <c r="DP1111" s="33"/>
      <c r="DQ1111" s="33"/>
      <c r="DR1111" s="33"/>
      <c r="DS1111" s="33"/>
      <c r="DT1111" s="33"/>
      <c r="DU1111" s="33"/>
      <c r="DV1111" s="33"/>
      <c r="DW1111" s="33"/>
      <c r="DX1111" s="33"/>
      <c r="DY1111" s="33"/>
      <c r="DZ1111" s="33"/>
      <c r="EA1111" s="33"/>
      <c r="EB1111" s="33"/>
      <c r="EC1111" s="33"/>
      <c r="ED1111" s="33"/>
      <c r="EE1111" s="33"/>
      <c r="EF1111" s="33"/>
      <c r="EG1111" s="33"/>
      <c r="EH1111" s="33"/>
      <c r="EI1111" s="33"/>
      <c r="EJ1111" s="33"/>
      <c r="EK1111" s="33"/>
      <c r="EL1111" s="33"/>
      <c r="EM1111" s="33"/>
      <c r="EN1111" s="33"/>
      <c r="EO1111" s="33"/>
      <c r="EP1111" s="33"/>
      <c r="EQ1111" s="33"/>
      <c r="ER1111" s="33"/>
      <c r="ES1111" s="33"/>
      <c r="ET1111" s="33"/>
      <c r="EU1111" s="33"/>
      <c r="EV1111" s="33"/>
      <c r="EW1111" s="33"/>
      <c r="EX1111" s="33"/>
      <c r="EY1111" s="33"/>
      <c r="EZ1111" s="33"/>
      <c r="FA1111" s="33"/>
      <c r="FB1111" s="33"/>
      <c r="FC1111" s="33"/>
      <c r="FD1111" s="33"/>
      <c r="FE1111" s="33"/>
      <c r="FF1111" s="33"/>
      <c r="FG1111" s="33"/>
      <c r="FH1111" s="33"/>
      <c r="FI1111" s="33"/>
      <c r="FJ1111" s="33"/>
      <c r="FK1111" s="33"/>
      <c r="FL1111" s="33"/>
      <c r="FM1111" s="33"/>
      <c r="FN1111" s="33"/>
      <c r="FO1111" s="33"/>
      <c r="FP1111" s="33"/>
      <c r="FQ1111" s="33"/>
      <c r="FR1111" s="33"/>
      <c r="FS1111" s="33"/>
      <c r="FT1111" s="33"/>
      <c r="FU1111" s="33"/>
      <c r="FV1111" s="33"/>
      <c r="FW1111" s="33"/>
      <c r="FX1111" s="33"/>
      <c r="FY1111" s="33"/>
    </row>
    <row r="1112" spans="1:181" ht="15.75" customHeight="1" x14ac:dyDescent="0.25">
      <c r="A1112" s="25"/>
      <c r="B1112" s="33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  <c r="CY1112" s="33"/>
      <c r="CZ1112" s="33"/>
      <c r="DA1112" s="33"/>
      <c r="DB1112" s="33"/>
      <c r="DC1112" s="33"/>
      <c r="DD1112" s="33"/>
      <c r="DE1112" s="33"/>
      <c r="DF1112" s="33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33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33"/>
      <c r="EA1112" s="33"/>
      <c r="EB1112" s="33"/>
      <c r="EC1112" s="33"/>
      <c r="ED1112" s="33"/>
      <c r="EE1112" s="33"/>
      <c r="EF1112" s="33"/>
      <c r="EG1112" s="33"/>
      <c r="EH1112" s="33"/>
      <c r="EI1112" s="33"/>
      <c r="EJ1112" s="33"/>
      <c r="EK1112" s="33"/>
      <c r="EL1112" s="33"/>
      <c r="EM1112" s="33"/>
      <c r="EN1112" s="33"/>
      <c r="EO1112" s="33"/>
      <c r="EP1112" s="33"/>
      <c r="EQ1112" s="33"/>
      <c r="ER1112" s="33"/>
      <c r="ES1112" s="33"/>
      <c r="ET1112" s="33"/>
      <c r="EU1112" s="33"/>
      <c r="EV1112" s="33"/>
      <c r="EW1112" s="33"/>
      <c r="EX1112" s="33"/>
      <c r="EY1112" s="33"/>
      <c r="EZ1112" s="33"/>
      <c r="FA1112" s="33"/>
      <c r="FB1112" s="33"/>
      <c r="FC1112" s="33"/>
      <c r="FD1112" s="33"/>
      <c r="FE1112" s="33"/>
      <c r="FF1112" s="33"/>
      <c r="FG1112" s="33"/>
      <c r="FH1112" s="33"/>
      <c r="FI1112" s="33"/>
      <c r="FJ1112" s="33"/>
      <c r="FK1112" s="33"/>
      <c r="FL1112" s="33"/>
      <c r="FM1112" s="33"/>
      <c r="FN1112" s="33"/>
      <c r="FO1112" s="33"/>
      <c r="FP1112" s="33"/>
      <c r="FQ1112" s="33"/>
      <c r="FR1112" s="33"/>
      <c r="FS1112" s="33"/>
      <c r="FT1112" s="33"/>
      <c r="FU1112" s="33"/>
      <c r="FV1112" s="33"/>
      <c r="FW1112" s="33"/>
      <c r="FX1112" s="33"/>
      <c r="FY1112" s="33"/>
    </row>
    <row r="1113" spans="1:181" ht="15.75" customHeight="1" x14ac:dyDescent="0.25">
      <c r="A1113" s="25"/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  <c r="BC1113" s="33"/>
      <c r="BD1113" s="33"/>
      <c r="BE1113" s="33"/>
      <c r="BF1113" s="33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  <c r="CO1113" s="33"/>
      <c r="CP1113" s="33"/>
      <c r="CQ1113" s="33"/>
      <c r="CR1113" s="33"/>
      <c r="CS1113" s="33"/>
      <c r="CT1113" s="33"/>
      <c r="CU1113" s="33"/>
      <c r="CV1113" s="33"/>
      <c r="CW1113" s="33"/>
      <c r="CX1113" s="33"/>
      <c r="CY1113" s="33"/>
      <c r="CZ1113" s="33"/>
      <c r="DA1113" s="33"/>
      <c r="DB1113" s="33"/>
      <c r="DC1113" s="33"/>
      <c r="DD1113" s="33"/>
      <c r="DE1113" s="33"/>
      <c r="DF1113" s="33"/>
      <c r="DG1113" s="33"/>
      <c r="DH1113" s="33"/>
      <c r="DI1113" s="33"/>
      <c r="DJ1113" s="33"/>
      <c r="DK1113" s="33"/>
      <c r="DL1113" s="33"/>
      <c r="DM1113" s="33"/>
      <c r="DN1113" s="33"/>
      <c r="DO1113" s="33"/>
      <c r="DP1113" s="33"/>
      <c r="DQ1113" s="33"/>
      <c r="DR1113" s="33"/>
      <c r="DS1113" s="33"/>
      <c r="DT1113" s="33"/>
      <c r="DU1113" s="33"/>
      <c r="DV1113" s="33"/>
      <c r="DW1113" s="33"/>
      <c r="DX1113" s="33"/>
      <c r="DY1113" s="33"/>
      <c r="DZ1113" s="33"/>
      <c r="EA1113" s="33"/>
      <c r="EB1113" s="33"/>
      <c r="EC1113" s="33"/>
      <c r="ED1113" s="33"/>
      <c r="EE1113" s="33"/>
      <c r="EF1113" s="33"/>
      <c r="EG1113" s="33"/>
      <c r="EH1113" s="33"/>
      <c r="EI1113" s="33"/>
      <c r="EJ1113" s="33"/>
      <c r="EK1113" s="33"/>
      <c r="EL1113" s="33"/>
      <c r="EM1113" s="33"/>
      <c r="EN1113" s="33"/>
      <c r="EO1113" s="33"/>
      <c r="EP1113" s="33"/>
      <c r="EQ1113" s="33"/>
      <c r="ER1113" s="33"/>
      <c r="ES1113" s="33"/>
      <c r="ET1113" s="33"/>
      <c r="EU1113" s="33"/>
      <c r="EV1113" s="33"/>
      <c r="EW1113" s="33"/>
      <c r="EX1113" s="33"/>
      <c r="EY1113" s="33"/>
      <c r="EZ1113" s="33"/>
      <c r="FA1113" s="33"/>
      <c r="FB1113" s="33"/>
      <c r="FC1113" s="33"/>
      <c r="FD1113" s="33"/>
      <c r="FE1113" s="33"/>
      <c r="FF1113" s="33"/>
      <c r="FG1113" s="33"/>
      <c r="FH1113" s="33"/>
      <c r="FI1113" s="33"/>
      <c r="FJ1113" s="33"/>
      <c r="FK1113" s="33"/>
      <c r="FL1113" s="33"/>
      <c r="FM1113" s="33"/>
      <c r="FN1113" s="33"/>
      <c r="FO1113" s="33"/>
      <c r="FP1113" s="33"/>
      <c r="FQ1113" s="33"/>
      <c r="FR1113" s="33"/>
      <c r="FS1113" s="33"/>
      <c r="FT1113" s="33"/>
      <c r="FU1113" s="33"/>
      <c r="FV1113" s="33"/>
      <c r="FW1113" s="33"/>
      <c r="FX1113" s="33"/>
      <c r="FY1113" s="33"/>
    </row>
    <row r="1114" spans="1:181" ht="15.75" customHeight="1" x14ac:dyDescent="0.25">
      <c r="A1114" s="25"/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  <c r="CY1114" s="33"/>
      <c r="CZ1114" s="33"/>
      <c r="DA1114" s="33"/>
      <c r="DB1114" s="33"/>
      <c r="DC1114" s="33"/>
      <c r="DD1114" s="33"/>
      <c r="DE1114" s="33"/>
      <c r="DF1114" s="33"/>
      <c r="DG1114" s="33"/>
      <c r="DH1114" s="33"/>
      <c r="DI1114" s="33"/>
      <c r="DJ1114" s="33"/>
      <c r="DK1114" s="33"/>
      <c r="DL1114" s="33"/>
      <c r="DM1114" s="33"/>
      <c r="DN1114" s="33"/>
      <c r="DO1114" s="33"/>
      <c r="DP1114" s="33"/>
      <c r="DQ1114" s="33"/>
      <c r="DR1114" s="33"/>
      <c r="DS1114" s="33"/>
      <c r="DT1114" s="33"/>
      <c r="DU1114" s="33"/>
      <c r="DV1114" s="33"/>
      <c r="DW1114" s="33"/>
      <c r="DX1114" s="33"/>
      <c r="DY1114" s="33"/>
      <c r="DZ1114" s="33"/>
      <c r="EA1114" s="33"/>
      <c r="EB1114" s="33"/>
      <c r="EC1114" s="33"/>
      <c r="ED1114" s="33"/>
      <c r="EE1114" s="33"/>
      <c r="EF1114" s="33"/>
      <c r="EG1114" s="33"/>
      <c r="EH1114" s="33"/>
      <c r="EI1114" s="33"/>
      <c r="EJ1114" s="33"/>
      <c r="EK1114" s="33"/>
      <c r="EL1114" s="33"/>
      <c r="EM1114" s="33"/>
      <c r="EN1114" s="33"/>
      <c r="EO1114" s="33"/>
      <c r="EP1114" s="33"/>
      <c r="EQ1114" s="33"/>
      <c r="ER1114" s="33"/>
      <c r="ES1114" s="33"/>
      <c r="ET1114" s="33"/>
      <c r="EU1114" s="33"/>
      <c r="EV1114" s="33"/>
      <c r="EW1114" s="33"/>
      <c r="EX1114" s="33"/>
      <c r="EY1114" s="33"/>
      <c r="EZ1114" s="33"/>
      <c r="FA1114" s="33"/>
      <c r="FB1114" s="33"/>
      <c r="FC1114" s="33"/>
      <c r="FD1114" s="33"/>
      <c r="FE1114" s="33"/>
      <c r="FF1114" s="33"/>
      <c r="FG1114" s="33"/>
      <c r="FH1114" s="33"/>
      <c r="FI1114" s="33"/>
      <c r="FJ1114" s="33"/>
      <c r="FK1114" s="33"/>
      <c r="FL1114" s="33"/>
      <c r="FM1114" s="33"/>
      <c r="FN1114" s="33"/>
      <c r="FO1114" s="33"/>
      <c r="FP1114" s="33"/>
      <c r="FQ1114" s="33"/>
      <c r="FR1114" s="33"/>
      <c r="FS1114" s="33"/>
      <c r="FT1114" s="33"/>
      <c r="FU1114" s="33"/>
      <c r="FV1114" s="33"/>
      <c r="FW1114" s="33"/>
      <c r="FX1114" s="33"/>
      <c r="FY1114" s="33"/>
    </row>
    <row r="1115" spans="1:181" ht="15.75" customHeight="1" x14ac:dyDescent="0.25">
      <c r="A1115" s="25"/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  <c r="CY1115" s="33"/>
      <c r="CZ1115" s="33"/>
      <c r="DA1115" s="33"/>
      <c r="DB1115" s="33"/>
      <c r="DC1115" s="33"/>
      <c r="DD1115" s="33"/>
      <c r="DE1115" s="33"/>
      <c r="DF1115" s="33"/>
      <c r="DG1115" s="33"/>
      <c r="DH1115" s="33"/>
      <c r="DI1115" s="33"/>
      <c r="DJ1115" s="33"/>
      <c r="DK1115" s="33"/>
      <c r="DL1115" s="33"/>
      <c r="DM1115" s="33"/>
      <c r="DN1115" s="33"/>
      <c r="DO1115" s="33"/>
      <c r="DP1115" s="33"/>
      <c r="DQ1115" s="33"/>
      <c r="DR1115" s="33"/>
      <c r="DS1115" s="33"/>
      <c r="DT1115" s="33"/>
      <c r="DU1115" s="33"/>
      <c r="DV1115" s="33"/>
      <c r="DW1115" s="33"/>
      <c r="DX1115" s="33"/>
      <c r="DY1115" s="33"/>
      <c r="DZ1115" s="33"/>
      <c r="EA1115" s="33"/>
      <c r="EB1115" s="33"/>
      <c r="EC1115" s="33"/>
      <c r="ED1115" s="33"/>
      <c r="EE1115" s="33"/>
      <c r="EF1115" s="33"/>
      <c r="EG1115" s="33"/>
      <c r="EH1115" s="33"/>
      <c r="EI1115" s="33"/>
      <c r="EJ1115" s="33"/>
      <c r="EK1115" s="33"/>
      <c r="EL1115" s="33"/>
      <c r="EM1115" s="33"/>
      <c r="EN1115" s="33"/>
      <c r="EO1115" s="33"/>
      <c r="EP1115" s="33"/>
      <c r="EQ1115" s="33"/>
      <c r="ER1115" s="33"/>
      <c r="ES1115" s="33"/>
      <c r="ET1115" s="33"/>
      <c r="EU1115" s="33"/>
      <c r="EV1115" s="33"/>
      <c r="EW1115" s="33"/>
      <c r="EX1115" s="33"/>
      <c r="EY1115" s="33"/>
      <c r="EZ1115" s="33"/>
      <c r="FA1115" s="33"/>
      <c r="FB1115" s="33"/>
      <c r="FC1115" s="33"/>
      <c r="FD1115" s="33"/>
      <c r="FE1115" s="33"/>
      <c r="FF1115" s="33"/>
      <c r="FG1115" s="33"/>
      <c r="FH1115" s="33"/>
      <c r="FI1115" s="33"/>
      <c r="FJ1115" s="33"/>
      <c r="FK1115" s="33"/>
      <c r="FL1115" s="33"/>
      <c r="FM1115" s="33"/>
      <c r="FN1115" s="33"/>
      <c r="FO1115" s="33"/>
      <c r="FP1115" s="33"/>
      <c r="FQ1115" s="33"/>
      <c r="FR1115" s="33"/>
      <c r="FS1115" s="33"/>
      <c r="FT1115" s="33"/>
      <c r="FU1115" s="33"/>
      <c r="FV1115" s="33"/>
      <c r="FW1115" s="33"/>
      <c r="FX1115" s="33"/>
      <c r="FY1115" s="33"/>
    </row>
    <row r="1116" spans="1:181" ht="15.75" customHeight="1" x14ac:dyDescent="0.25">
      <c r="A1116" s="25"/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33"/>
      <c r="CQ1116" s="33"/>
      <c r="CR1116" s="33"/>
      <c r="CS1116" s="33"/>
      <c r="CT1116" s="33"/>
      <c r="CU1116" s="33"/>
      <c r="CV1116" s="33"/>
      <c r="CW1116" s="33"/>
      <c r="CX1116" s="33"/>
      <c r="CY1116" s="33"/>
      <c r="CZ1116" s="33"/>
      <c r="DA1116" s="33"/>
      <c r="DB1116" s="33"/>
      <c r="DC1116" s="33"/>
      <c r="DD1116" s="33"/>
      <c r="DE1116" s="33"/>
      <c r="DF1116" s="33"/>
      <c r="DG1116" s="33"/>
      <c r="DH1116" s="33"/>
      <c r="DI1116" s="33"/>
      <c r="DJ1116" s="33"/>
      <c r="DK1116" s="33"/>
      <c r="DL1116" s="33"/>
      <c r="DM1116" s="33"/>
      <c r="DN1116" s="33"/>
      <c r="DO1116" s="33"/>
      <c r="DP1116" s="33"/>
      <c r="DQ1116" s="33"/>
      <c r="DR1116" s="33"/>
      <c r="DS1116" s="33"/>
      <c r="DT1116" s="33"/>
      <c r="DU1116" s="33"/>
      <c r="DV1116" s="33"/>
      <c r="DW1116" s="33"/>
      <c r="DX1116" s="33"/>
      <c r="DY1116" s="33"/>
      <c r="DZ1116" s="33"/>
      <c r="EA1116" s="33"/>
      <c r="EB1116" s="33"/>
      <c r="EC1116" s="33"/>
      <c r="ED1116" s="33"/>
      <c r="EE1116" s="33"/>
      <c r="EF1116" s="33"/>
      <c r="EG1116" s="33"/>
      <c r="EH1116" s="33"/>
      <c r="EI1116" s="33"/>
      <c r="EJ1116" s="33"/>
      <c r="EK1116" s="33"/>
      <c r="EL1116" s="33"/>
      <c r="EM1116" s="33"/>
      <c r="EN1116" s="33"/>
      <c r="EO1116" s="33"/>
      <c r="EP1116" s="33"/>
      <c r="EQ1116" s="33"/>
      <c r="ER1116" s="33"/>
      <c r="ES1116" s="33"/>
      <c r="ET1116" s="33"/>
      <c r="EU1116" s="33"/>
      <c r="EV1116" s="33"/>
      <c r="EW1116" s="33"/>
      <c r="EX1116" s="33"/>
      <c r="EY1116" s="33"/>
      <c r="EZ1116" s="33"/>
      <c r="FA1116" s="33"/>
      <c r="FB1116" s="33"/>
      <c r="FC1116" s="33"/>
      <c r="FD1116" s="33"/>
      <c r="FE1116" s="33"/>
      <c r="FF1116" s="33"/>
      <c r="FG1116" s="33"/>
      <c r="FH1116" s="33"/>
      <c r="FI1116" s="33"/>
      <c r="FJ1116" s="33"/>
      <c r="FK1116" s="33"/>
      <c r="FL1116" s="33"/>
      <c r="FM1116" s="33"/>
      <c r="FN1116" s="33"/>
      <c r="FO1116" s="33"/>
      <c r="FP1116" s="33"/>
      <c r="FQ1116" s="33"/>
      <c r="FR1116" s="33"/>
      <c r="FS1116" s="33"/>
      <c r="FT1116" s="33"/>
      <c r="FU1116" s="33"/>
      <c r="FV1116" s="33"/>
      <c r="FW1116" s="33"/>
      <c r="FX1116" s="33"/>
      <c r="FY1116" s="33"/>
    </row>
    <row r="1117" spans="1:181" ht="15.75" customHeight="1" x14ac:dyDescent="0.25">
      <c r="A1117" s="25"/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  <c r="BC1117" s="33"/>
      <c r="BD1117" s="33"/>
      <c r="BE1117" s="33"/>
      <c r="BF1117" s="33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  <c r="CO1117" s="33"/>
      <c r="CP1117" s="33"/>
      <c r="CQ1117" s="33"/>
      <c r="CR1117" s="33"/>
      <c r="CS1117" s="33"/>
      <c r="CT1117" s="33"/>
      <c r="CU1117" s="33"/>
      <c r="CV1117" s="33"/>
      <c r="CW1117" s="33"/>
      <c r="CX1117" s="33"/>
      <c r="CY1117" s="33"/>
      <c r="CZ1117" s="33"/>
      <c r="DA1117" s="33"/>
      <c r="DB1117" s="33"/>
      <c r="DC1117" s="33"/>
      <c r="DD1117" s="33"/>
      <c r="DE1117" s="33"/>
      <c r="DF1117" s="33"/>
      <c r="DG1117" s="33"/>
      <c r="DH1117" s="33"/>
      <c r="DI1117" s="33"/>
      <c r="DJ1117" s="33"/>
      <c r="DK1117" s="33"/>
      <c r="DL1117" s="33"/>
      <c r="DM1117" s="33"/>
      <c r="DN1117" s="33"/>
      <c r="DO1117" s="33"/>
      <c r="DP1117" s="33"/>
      <c r="DQ1117" s="33"/>
      <c r="DR1117" s="33"/>
      <c r="DS1117" s="33"/>
      <c r="DT1117" s="33"/>
      <c r="DU1117" s="33"/>
      <c r="DV1117" s="33"/>
      <c r="DW1117" s="33"/>
      <c r="DX1117" s="33"/>
      <c r="DY1117" s="33"/>
      <c r="DZ1117" s="33"/>
      <c r="EA1117" s="33"/>
      <c r="EB1117" s="33"/>
      <c r="EC1117" s="33"/>
      <c r="ED1117" s="33"/>
      <c r="EE1117" s="33"/>
      <c r="EF1117" s="33"/>
      <c r="EG1117" s="33"/>
      <c r="EH1117" s="33"/>
      <c r="EI1117" s="33"/>
      <c r="EJ1117" s="33"/>
      <c r="EK1117" s="33"/>
      <c r="EL1117" s="33"/>
      <c r="EM1117" s="33"/>
      <c r="EN1117" s="33"/>
      <c r="EO1117" s="33"/>
      <c r="EP1117" s="33"/>
      <c r="EQ1117" s="33"/>
      <c r="ER1117" s="33"/>
      <c r="ES1117" s="33"/>
      <c r="ET1117" s="33"/>
      <c r="EU1117" s="33"/>
      <c r="EV1117" s="33"/>
      <c r="EW1117" s="33"/>
      <c r="EX1117" s="33"/>
      <c r="EY1117" s="33"/>
      <c r="EZ1117" s="33"/>
      <c r="FA1117" s="33"/>
      <c r="FB1117" s="33"/>
      <c r="FC1117" s="33"/>
      <c r="FD1117" s="33"/>
      <c r="FE1117" s="33"/>
      <c r="FF1117" s="33"/>
      <c r="FG1117" s="33"/>
      <c r="FH1117" s="33"/>
      <c r="FI1117" s="33"/>
      <c r="FJ1117" s="33"/>
      <c r="FK1117" s="33"/>
      <c r="FL1117" s="33"/>
      <c r="FM1117" s="33"/>
      <c r="FN1117" s="33"/>
      <c r="FO1117" s="33"/>
      <c r="FP1117" s="33"/>
      <c r="FQ1117" s="33"/>
      <c r="FR1117" s="33"/>
      <c r="FS1117" s="33"/>
      <c r="FT1117" s="33"/>
      <c r="FU1117" s="33"/>
      <c r="FV1117" s="33"/>
      <c r="FW1117" s="33"/>
      <c r="FX1117" s="33"/>
      <c r="FY1117" s="33"/>
    </row>
    <row r="1118" spans="1:181" ht="15.75" customHeight="1" x14ac:dyDescent="0.25">
      <c r="A1118" s="25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  <c r="CO1118" s="33"/>
      <c r="CP1118" s="33"/>
      <c r="CQ1118" s="33"/>
      <c r="CR1118" s="33"/>
      <c r="CS1118" s="33"/>
      <c r="CT1118" s="33"/>
      <c r="CU1118" s="33"/>
      <c r="CV1118" s="33"/>
      <c r="CW1118" s="33"/>
      <c r="CX1118" s="33"/>
      <c r="CY1118" s="33"/>
      <c r="CZ1118" s="33"/>
      <c r="DA1118" s="33"/>
      <c r="DB1118" s="33"/>
      <c r="DC1118" s="33"/>
      <c r="DD1118" s="33"/>
      <c r="DE1118" s="33"/>
      <c r="DF1118" s="33"/>
      <c r="DG1118" s="33"/>
      <c r="DH1118" s="33"/>
      <c r="DI1118" s="33"/>
      <c r="DJ1118" s="33"/>
      <c r="DK1118" s="33"/>
      <c r="DL1118" s="33"/>
      <c r="DM1118" s="33"/>
      <c r="DN1118" s="33"/>
      <c r="DO1118" s="33"/>
      <c r="DP1118" s="33"/>
      <c r="DQ1118" s="33"/>
      <c r="DR1118" s="33"/>
      <c r="DS1118" s="33"/>
      <c r="DT1118" s="33"/>
      <c r="DU1118" s="33"/>
      <c r="DV1118" s="33"/>
      <c r="DW1118" s="33"/>
      <c r="DX1118" s="33"/>
      <c r="DY1118" s="33"/>
      <c r="DZ1118" s="33"/>
      <c r="EA1118" s="33"/>
      <c r="EB1118" s="33"/>
      <c r="EC1118" s="33"/>
      <c r="ED1118" s="33"/>
      <c r="EE1118" s="33"/>
      <c r="EF1118" s="33"/>
      <c r="EG1118" s="33"/>
      <c r="EH1118" s="33"/>
      <c r="EI1118" s="33"/>
      <c r="EJ1118" s="33"/>
      <c r="EK1118" s="33"/>
      <c r="EL1118" s="33"/>
      <c r="EM1118" s="33"/>
      <c r="EN1118" s="33"/>
      <c r="EO1118" s="33"/>
      <c r="EP1118" s="33"/>
      <c r="EQ1118" s="33"/>
      <c r="ER1118" s="33"/>
      <c r="ES1118" s="33"/>
      <c r="ET1118" s="33"/>
      <c r="EU1118" s="33"/>
      <c r="EV1118" s="33"/>
      <c r="EW1118" s="33"/>
      <c r="EX1118" s="33"/>
      <c r="EY1118" s="33"/>
      <c r="EZ1118" s="33"/>
      <c r="FA1118" s="33"/>
      <c r="FB1118" s="33"/>
      <c r="FC1118" s="33"/>
      <c r="FD1118" s="33"/>
      <c r="FE1118" s="33"/>
      <c r="FF1118" s="33"/>
      <c r="FG1118" s="33"/>
      <c r="FH1118" s="33"/>
      <c r="FI1118" s="33"/>
      <c r="FJ1118" s="33"/>
      <c r="FK1118" s="33"/>
      <c r="FL1118" s="33"/>
      <c r="FM1118" s="33"/>
      <c r="FN1118" s="33"/>
      <c r="FO1118" s="33"/>
      <c r="FP1118" s="33"/>
      <c r="FQ1118" s="33"/>
      <c r="FR1118" s="33"/>
      <c r="FS1118" s="33"/>
      <c r="FT1118" s="33"/>
      <c r="FU1118" s="33"/>
      <c r="FV1118" s="33"/>
      <c r="FW1118" s="33"/>
      <c r="FX1118" s="33"/>
      <c r="FY1118" s="33"/>
    </row>
    <row r="1119" spans="1:181" ht="15.75" customHeight="1" x14ac:dyDescent="0.25">
      <c r="A1119" s="25"/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  <c r="CY1119" s="33"/>
      <c r="CZ1119" s="33"/>
      <c r="DA1119" s="33"/>
      <c r="DB1119" s="33"/>
      <c r="DC1119" s="33"/>
      <c r="DD1119" s="33"/>
      <c r="DE1119" s="33"/>
      <c r="DF1119" s="33"/>
      <c r="DG1119" s="33"/>
      <c r="DH1119" s="33"/>
      <c r="DI1119" s="33"/>
      <c r="DJ1119" s="33"/>
      <c r="DK1119" s="33"/>
      <c r="DL1119" s="33"/>
      <c r="DM1119" s="33"/>
      <c r="DN1119" s="33"/>
      <c r="DO1119" s="33"/>
      <c r="DP1119" s="33"/>
      <c r="DQ1119" s="33"/>
      <c r="DR1119" s="33"/>
      <c r="DS1119" s="33"/>
      <c r="DT1119" s="33"/>
      <c r="DU1119" s="33"/>
      <c r="DV1119" s="33"/>
      <c r="DW1119" s="33"/>
      <c r="DX1119" s="33"/>
      <c r="DY1119" s="33"/>
      <c r="DZ1119" s="33"/>
      <c r="EA1119" s="33"/>
      <c r="EB1119" s="33"/>
      <c r="EC1119" s="33"/>
      <c r="ED1119" s="33"/>
      <c r="EE1119" s="33"/>
      <c r="EF1119" s="33"/>
      <c r="EG1119" s="33"/>
      <c r="EH1119" s="33"/>
      <c r="EI1119" s="33"/>
      <c r="EJ1119" s="33"/>
      <c r="EK1119" s="33"/>
      <c r="EL1119" s="33"/>
      <c r="EM1119" s="33"/>
      <c r="EN1119" s="33"/>
      <c r="EO1119" s="33"/>
      <c r="EP1119" s="33"/>
      <c r="EQ1119" s="33"/>
      <c r="ER1119" s="33"/>
      <c r="ES1119" s="33"/>
      <c r="ET1119" s="33"/>
      <c r="EU1119" s="33"/>
      <c r="EV1119" s="33"/>
      <c r="EW1119" s="33"/>
      <c r="EX1119" s="33"/>
      <c r="EY1119" s="33"/>
      <c r="EZ1119" s="33"/>
      <c r="FA1119" s="33"/>
      <c r="FB1119" s="33"/>
      <c r="FC1119" s="33"/>
      <c r="FD1119" s="33"/>
      <c r="FE1119" s="33"/>
      <c r="FF1119" s="33"/>
      <c r="FG1119" s="33"/>
      <c r="FH1119" s="33"/>
      <c r="FI1119" s="33"/>
      <c r="FJ1119" s="33"/>
      <c r="FK1119" s="33"/>
      <c r="FL1119" s="33"/>
      <c r="FM1119" s="33"/>
      <c r="FN1119" s="33"/>
      <c r="FO1119" s="33"/>
      <c r="FP1119" s="33"/>
      <c r="FQ1119" s="33"/>
      <c r="FR1119" s="33"/>
      <c r="FS1119" s="33"/>
      <c r="FT1119" s="33"/>
      <c r="FU1119" s="33"/>
      <c r="FV1119" s="33"/>
      <c r="FW1119" s="33"/>
      <c r="FX1119" s="33"/>
      <c r="FY1119" s="33"/>
    </row>
    <row r="1120" spans="1:181" ht="15.75" customHeight="1" x14ac:dyDescent="0.25">
      <c r="A1120" s="25"/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  <c r="CY1120" s="33"/>
      <c r="CZ1120" s="33"/>
      <c r="DA1120" s="33"/>
      <c r="DB1120" s="33"/>
      <c r="DC1120" s="33"/>
      <c r="DD1120" s="33"/>
      <c r="DE1120" s="33"/>
      <c r="DF1120" s="33"/>
      <c r="DG1120" s="33"/>
      <c r="DH1120" s="33"/>
      <c r="DI1120" s="33"/>
      <c r="DJ1120" s="33"/>
      <c r="DK1120" s="33"/>
      <c r="DL1120" s="33"/>
      <c r="DM1120" s="33"/>
      <c r="DN1120" s="33"/>
      <c r="DO1120" s="33"/>
      <c r="DP1120" s="33"/>
      <c r="DQ1120" s="33"/>
      <c r="DR1120" s="33"/>
      <c r="DS1120" s="33"/>
      <c r="DT1120" s="33"/>
      <c r="DU1120" s="33"/>
      <c r="DV1120" s="33"/>
      <c r="DW1120" s="33"/>
      <c r="DX1120" s="33"/>
      <c r="DY1120" s="33"/>
      <c r="DZ1120" s="33"/>
      <c r="EA1120" s="33"/>
      <c r="EB1120" s="33"/>
      <c r="EC1120" s="33"/>
      <c r="ED1120" s="33"/>
      <c r="EE1120" s="33"/>
      <c r="EF1120" s="33"/>
      <c r="EG1120" s="33"/>
      <c r="EH1120" s="33"/>
      <c r="EI1120" s="33"/>
      <c r="EJ1120" s="33"/>
      <c r="EK1120" s="33"/>
      <c r="EL1120" s="33"/>
      <c r="EM1120" s="33"/>
      <c r="EN1120" s="33"/>
      <c r="EO1120" s="33"/>
      <c r="EP1120" s="33"/>
      <c r="EQ1120" s="33"/>
      <c r="ER1120" s="33"/>
      <c r="ES1120" s="33"/>
      <c r="ET1120" s="33"/>
      <c r="EU1120" s="33"/>
      <c r="EV1120" s="33"/>
      <c r="EW1120" s="33"/>
      <c r="EX1120" s="33"/>
      <c r="EY1120" s="33"/>
      <c r="EZ1120" s="33"/>
      <c r="FA1120" s="33"/>
      <c r="FB1120" s="33"/>
      <c r="FC1120" s="33"/>
      <c r="FD1120" s="33"/>
      <c r="FE1120" s="33"/>
      <c r="FF1120" s="33"/>
      <c r="FG1120" s="33"/>
      <c r="FH1120" s="33"/>
      <c r="FI1120" s="33"/>
      <c r="FJ1120" s="33"/>
      <c r="FK1120" s="33"/>
      <c r="FL1120" s="33"/>
      <c r="FM1120" s="33"/>
      <c r="FN1120" s="33"/>
      <c r="FO1120" s="33"/>
      <c r="FP1120" s="33"/>
      <c r="FQ1120" s="33"/>
      <c r="FR1120" s="33"/>
      <c r="FS1120" s="33"/>
      <c r="FT1120" s="33"/>
      <c r="FU1120" s="33"/>
      <c r="FV1120" s="33"/>
      <c r="FW1120" s="33"/>
      <c r="FX1120" s="33"/>
      <c r="FY1120" s="33"/>
    </row>
    <row r="1121" spans="1:181" ht="15.75" customHeight="1" x14ac:dyDescent="0.25">
      <c r="A1121" s="25"/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  <c r="CO1121" s="33"/>
      <c r="CP1121" s="33"/>
      <c r="CQ1121" s="33"/>
      <c r="CR1121" s="33"/>
      <c r="CS1121" s="33"/>
      <c r="CT1121" s="33"/>
      <c r="CU1121" s="33"/>
      <c r="CV1121" s="33"/>
      <c r="CW1121" s="33"/>
      <c r="CX1121" s="33"/>
      <c r="CY1121" s="33"/>
      <c r="CZ1121" s="33"/>
      <c r="DA1121" s="33"/>
      <c r="DB1121" s="33"/>
      <c r="DC1121" s="33"/>
      <c r="DD1121" s="33"/>
      <c r="DE1121" s="33"/>
      <c r="DF1121" s="33"/>
      <c r="DG1121" s="33"/>
      <c r="DH1121" s="33"/>
      <c r="DI1121" s="33"/>
      <c r="DJ1121" s="33"/>
      <c r="DK1121" s="33"/>
      <c r="DL1121" s="33"/>
      <c r="DM1121" s="33"/>
      <c r="DN1121" s="33"/>
      <c r="DO1121" s="33"/>
      <c r="DP1121" s="33"/>
      <c r="DQ1121" s="33"/>
      <c r="DR1121" s="33"/>
      <c r="DS1121" s="33"/>
      <c r="DT1121" s="33"/>
      <c r="DU1121" s="33"/>
      <c r="DV1121" s="33"/>
      <c r="DW1121" s="33"/>
      <c r="DX1121" s="33"/>
      <c r="DY1121" s="33"/>
      <c r="DZ1121" s="33"/>
      <c r="EA1121" s="33"/>
      <c r="EB1121" s="33"/>
      <c r="EC1121" s="33"/>
      <c r="ED1121" s="33"/>
      <c r="EE1121" s="33"/>
      <c r="EF1121" s="33"/>
      <c r="EG1121" s="33"/>
      <c r="EH1121" s="33"/>
      <c r="EI1121" s="33"/>
      <c r="EJ1121" s="33"/>
      <c r="EK1121" s="33"/>
      <c r="EL1121" s="33"/>
      <c r="EM1121" s="33"/>
      <c r="EN1121" s="33"/>
      <c r="EO1121" s="33"/>
      <c r="EP1121" s="33"/>
      <c r="EQ1121" s="33"/>
      <c r="ER1121" s="33"/>
      <c r="ES1121" s="33"/>
      <c r="ET1121" s="33"/>
      <c r="EU1121" s="33"/>
      <c r="EV1121" s="33"/>
      <c r="EW1121" s="33"/>
      <c r="EX1121" s="33"/>
      <c r="EY1121" s="33"/>
      <c r="EZ1121" s="33"/>
      <c r="FA1121" s="33"/>
      <c r="FB1121" s="33"/>
      <c r="FC1121" s="33"/>
      <c r="FD1121" s="33"/>
      <c r="FE1121" s="33"/>
      <c r="FF1121" s="33"/>
      <c r="FG1121" s="33"/>
      <c r="FH1121" s="33"/>
      <c r="FI1121" s="33"/>
      <c r="FJ1121" s="33"/>
      <c r="FK1121" s="33"/>
      <c r="FL1121" s="33"/>
      <c r="FM1121" s="33"/>
      <c r="FN1121" s="33"/>
      <c r="FO1121" s="33"/>
      <c r="FP1121" s="33"/>
      <c r="FQ1121" s="33"/>
      <c r="FR1121" s="33"/>
      <c r="FS1121" s="33"/>
      <c r="FT1121" s="33"/>
      <c r="FU1121" s="33"/>
      <c r="FV1121" s="33"/>
      <c r="FW1121" s="33"/>
      <c r="FX1121" s="33"/>
      <c r="FY1121" s="33"/>
    </row>
    <row r="1122" spans="1:181" ht="15.75" customHeight="1" x14ac:dyDescent="0.25">
      <c r="A1122" s="25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  <c r="CO1122" s="33"/>
      <c r="CP1122" s="33"/>
      <c r="CQ1122" s="33"/>
      <c r="CR1122" s="33"/>
      <c r="CS1122" s="33"/>
      <c r="CT1122" s="33"/>
      <c r="CU1122" s="33"/>
      <c r="CV1122" s="33"/>
      <c r="CW1122" s="33"/>
      <c r="CX1122" s="33"/>
      <c r="CY1122" s="33"/>
      <c r="CZ1122" s="33"/>
      <c r="DA1122" s="33"/>
      <c r="DB1122" s="33"/>
      <c r="DC1122" s="33"/>
      <c r="DD1122" s="33"/>
      <c r="DE1122" s="33"/>
      <c r="DF1122" s="33"/>
      <c r="DG1122" s="33"/>
      <c r="DH1122" s="33"/>
      <c r="DI1122" s="33"/>
      <c r="DJ1122" s="33"/>
      <c r="DK1122" s="33"/>
      <c r="DL1122" s="33"/>
      <c r="DM1122" s="33"/>
      <c r="DN1122" s="33"/>
      <c r="DO1122" s="33"/>
      <c r="DP1122" s="33"/>
      <c r="DQ1122" s="33"/>
      <c r="DR1122" s="33"/>
      <c r="DS1122" s="33"/>
      <c r="DT1122" s="33"/>
      <c r="DU1122" s="33"/>
      <c r="DV1122" s="33"/>
      <c r="DW1122" s="33"/>
      <c r="DX1122" s="33"/>
      <c r="DY1122" s="33"/>
      <c r="DZ1122" s="33"/>
      <c r="EA1122" s="33"/>
      <c r="EB1122" s="33"/>
      <c r="EC1122" s="33"/>
      <c r="ED1122" s="33"/>
      <c r="EE1122" s="33"/>
      <c r="EF1122" s="33"/>
      <c r="EG1122" s="33"/>
      <c r="EH1122" s="33"/>
      <c r="EI1122" s="33"/>
      <c r="EJ1122" s="33"/>
      <c r="EK1122" s="33"/>
      <c r="EL1122" s="33"/>
      <c r="EM1122" s="33"/>
      <c r="EN1122" s="33"/>
      <c r="EO1122" s="33"/>
      <c r="EP1122" s="33"/>
      <c r="EQ1122" s="33"/>
      <c r="ER1122" s="33"/>
      <c r="ES1122" s="33"/>
      <c r="ET1122" s="33"/>
      <c r="EU1122" s="33"/>
      <c r="EV1122" s="33"/>
      <c r="EW1122" s="33"/>
      <c r="EX1122" s="33"/>
      <c r="EY1122" s="33"/>
      <c r="EZ1122" s="33"/>
      <c r="FA1122" s="33"/>
      <c r="FB1122" s="33"/>
      <c r="FC1122" s="33"/>
      <c r="FD1122" s="33"/>
      <c r="FE1122" s="33"/>
      <c r="FF1122" s="33"/>
      <c r="FG1122" s="33"/>
      <c r="FH1122" s="33"/>
      <c r="FI1122" s="33"/>
      <c r="FJ1122" s="33"/>
      <c r="FK1122" s="33"/>
      <c r="FL1122" s="33"/>
      <c r="FM1122" s="33"/>
      <c r="FN1122" s="33"/>
      <c r="FO1122" s="33"/>
      <c r="FP1122" s="33"/>
      <c r="FQ1122" s="33"/>
      <c r="FR1122" s="33"/>
      <c r="FS1122" s="33"/>
      <c r="FT1122" s="33"/>
      <c r="FU1122" s="33"/>
      <c r="FV1122" s="33"/>
      <c r="FW1122" s="33"/>
      <c r="FX1122" s="33"/>
      <c r="FY1122" s="33"/>
    </row>
    <row r="1123" spans="1:181" ht="15.75" customHeight="1" x14ac:dyDescent="0.25">
      <c r="A1123" s="25"/>
      <c r="B1123" s="33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33"/>
      <c r="CQ1123" s="33"/>
      <c r="CR1123" s="33"/>
      <c r="CS1123" s="33"/>
      <c r="CT1123" s="33"/>
      <c r="CU1123" s="33"/>
      <c r="CV1123" s="33"/>
      <c r="CW1123" s="33"/>
      <c r="CX1123" s="33"/>
      <c r="CY1123" s="33"/>
      <c r="CZ1123" s="33"/>
      <c r="DA1123" s="33"/>
      <c r="DB1123" s="33"/>
      <c r="DC1123" s="33"/>
      <c r="DD1123" s="33"/>
      <c r="DE1123" s="33"/>
      <c r="DF1123" s="33"/>
      <c r="DG1123" s="33"/>
      <c r="DH1123" s="33"/>
      <c r="DI1123" s="33"/>
      <c r="DJ1123" s="33"/>
      <c r="DK1123" s="33"/>
      <c r="DL1123" s="33"/>
      <c r="DM1123" s="33"/>
      <c r="DN1123" s="33"/>
      <c r="DO1123" s="33"/>
      <c r="DP1123" s="33"/>
      <c r="DQ1123" s="33"/>
      <c r="DR1123" s="33"/>
      <c r="DS1123" s="33"/>
      <c r="DT1123" s="33"/>
      <c r="DU1123" s="33"/>
      <c r="DV1123" s="33"/>
      <c r="DW1123" s="33"/>
      <c r="DX1123" s="33"/>
      <c r="DY1123" s="33"/>
      <c r="DZ1123" s="33"/>
      <c r="EA1123" s="33"/>
      <c r="EB1123" s="33"/>
      <c r="EC1123" s="33"/>
      <c r="ED1123" s="33"/>
      <c r="EE1123" s="33"/>
      <c r="EF1123" s="33"/>
      <c r="EG1123" s="33"/>
      <c r="EH1123" s="33"/>
      <c r="EI1123" s="33"/>
      <c r="EJ1123" s="33"/>
      <c r="EK1123" s="33"/>
      <c r="EL1123" s="33"/>
      <c r="EM1123" s="33"/>
      <c r="EN1123" s="33"/>
      <c r="EO1123" s="33"/>
      <c r="EP1123" s="33"/>
      <c r="EQ1123" s="33"/>
      <c r="ER1123" s="33"/>
      <c r="ES1123" s="33"/>
      <c r="ET1123" s="33"/>
      <c r="EU1123" s="33"/>
      <c r="EV1123" s="33"/>
      <c r="EW1123" s="33"/>
      <c r="EX1123" s="33"/>
      <c r="EY1123" s="33"/>
      <c r="EZ1123" s="33"/>
      <c r="FA1123" s="33"/>
      <c r="FB1123" s="33"/>
      <c r="FC1123" s="33"/>
      <c r="FD1123" s="33"/>
      <c r="FE1123" s="33"/>
      <c r="FF1123" s="33"/>
      <c r="FG1123" s="33"/>
      <c r="FH1123" s="33"/>
      <c r="FI1123" s="33"/>
      <c r="FJ1123" s="33"/>
      <c r="FK1123" s="33"/>
      <c r="FL1123" s="33"/>
      <c r="FM1123" s="33"/>
      <c r="FN1123" s="33"/>
      <c r="FO1123" s="33"/>
      <c r="FP1123" s="33"/>
      <c r="FQ1123" s="33"/>
      <c r="FR1123" s="33"/>
      <c r="FS1123" s="33"/>
      <c r="FT1123" s="33"/>
      <c r="FU1123" s="33"/>
      <c r="FV1123" s="33"/>
      <c r="FW1123" s="33"/>
      <c r="FX1123" s="33"/>
      <c r="FY1123" s="33"/>
    </row>
    <row r="1124" spans="1:181" ht="15.75" customHeight="1" x14ac:dyDescent="0.25">
      <c r="A1124" s="25"/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  <c r="CY1124" s="33"/>
      <c r="CZ1124" s="33"/>
      <c r="DA1124" s="33"/>
      <c r="DB1124" s="33"/>
      <c r="DC1124" s="33"/>
      <c r="DD1124" s="33"/>
      <c r="DE1124" s="33"/>
      <c r="DF1124" s="33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33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33"/>
      <c r="EA1124" s="33"/>
      <c r="EB1124" s="33"/>
      <c r="EC1124" s="33"/>
      <c r="ED1124" s="33"/>
      <c r="EE1124" s="33"/>
      <c r="EF1124" s="33"/>
      <c r="EG1124" s="33"/>
      <c r="EH1124" s="33"/>
      <c r="EI1124" s="33"/>
      <c r="EJ1124" s="33"/>
      <c r="EK1124" s="33"/>
      <c r="EL1124" s="33"/>
      <c r="EM1124" s="33"/>
      <c r="EN1124" s="33"/>
      <c r="EO1124" s="33"/>
      <c r="EP1124" s="33"/>
      <c r="EQ1124" s="33"/>
      <c r="ER1124" s="33"/>
      <c r="ES1124" s="33"/>
      <c r="ET1124" s="33"/>
      <c r="EU1124" s="33"/>
      <c r="EV1124" s="33"/>
      <c r="EW1124" s="33"/>
      <c r="EX1124" s="33"/>
      <c r="EY1124" s="33"/>
      <c r="EZ1124" s="33"/>
      <c r="FA1124" s="33"/>
      <c r="FB1124" s="33"/>
      <c r="FC1124" s="33"/>
      <c r="FD1124" s="33"/>
      <c r="FE1124" s="33"/>
      <c r="FF1124" s="33"/>
      <c r="FG1124" s="33"/>
      <c r="FH1124" s="33"/>
      <c r="FI1124" s="33"/>
      <c r="FJ1124" s="33"/>
      <c r="FK1124" s="33"/>
      <c r="FL1124" s="33"/>
      <c r="FM1124" s="33"/>
      <c r="FN1124" s="33"/>
      <c r="FO1124" s="33"/>
      <c r="FP1124" s="33"/>
      <c r="FQ1124" s="33"/>
      <c r="FR1124" s="33"/>
      <c r="FS1124" s="33"/>
      <c r="FT1124" s="33"/>
      <c r="FU1124" s="33"/>
      <c r="FV1124" s="33"/>
      <c r="FW1124" s="33"/>
      <c r="FX1124" s="33"/>
      <c r="FY1124" s="33"/>
    </row>
    <row r="1125" spans="1:181" ht="15.75" customHeight="1" x14ac:dyDescent="0.25">
      <c r="A1125" s="25"/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  <c r="CY1125" s="33"/>
      <c r="CZ1125" s="33"/>
      <c r="DA1125" s="33"/>
      <c r="DB1125" s="33"/>
      <c r="DC1125" s="33"/>
      <c r="DD1125" s="33"/>
      <c r="DE1125" s="33"/>
      <c r="DF1125" s="33"/>
      <c r="DG1125" s="33"/>
      <c r="DH1125" s="33"/>
      <c r="DI1125" s="33"/>
      <c r="DJ1125" s="33"/>
      <c r="DK1125" s="33"/>
      <c r="DL1125" s="33"/>
      <c r="DM1125" s="33"/>
      <c r="DN1125" s="33"/>
      <c r="DO1125" s="33"/>
      <c r="DP1125" s="33"/>
      <c r="DQ1125" s="33"/>
      <c r="DR1125" s="33"/>
      <c r="DS1125" s="33"/>
      <c r="DT1125" s="33"/>
      <c r="DU1125" s="33"/>
      <c r="DV1125" s="33"/>
      <c r="DW1125" s="33"/>
      <c r="DX1125" s="33"/>
      <c r="DY1125" s="33"/>
      <c r="DZ1125" s="33"/>
      <c r="EA1125" s="33"/>
      <c r="EB1125" s="33"/>
      <c r="EC1125" s="33"/>
      <c r="ED1125" s="33"/>
      <c r="EE1125" s="33"/>
      <c r="EF1125" s="33"/>
      <c r="EG1125" s="33"/>
      <c r="EH1125" s="33"/>
      <c r="EI1125" s="33"/>
      <c r="EJ1125" s="33"/>
      <c r="EK1125" s="33"/>
      <c r="EL1125" s="33"/>
      <c r="EM1125" s="33"/>
      <c r="EN1125" s="33"/>
      <c r="EO1125" s="33"/>
      <c r="EP1125" s="33"/>
      <c r="EQ1125" s="33"/>
      <c r="ER1125" s="33"/>
      <c r="ES1125" s="33"/>
      <c r="ET1125" s="33"/>
      <c r="EU1125" s="33"/>
      <c r="EV1125" s="33"/>
      <c r="EW1125" s="33"/>
      <c r="EX1125" s="33"/>
      <c r="EY1125" s="33"/>
      <c r="EZ1125" s="33"/>
      <c r="FA1125" s="33"/>
      <c r="FB1125" s="33"/>
      <c r="FC1125" s="33"/>
      <c r="FD1125" s="33"/>
      <c r="FE1125" s="33"/>
      <c r="FF1125" s="33"/>
      <c r="FG1125" s="33"/>
      <c r="FH1125" s="33"/>
      <c r="FI1125" s="33"/>
      <c r="FJ1125" s="33"/>
      <c r="FK1125" s="33"/>
      <c r="FL1125" s="33"/>
      <c r="FM1125" s="33"/>
      <c r="FN1125" s="33"/>
      <c r="FO1125" s="33"/>
      <c r="FP1125" s="33"/>
      <c r="FQ1125" s="33"/>
      <c r="FR1125" s="33"/>
      <c r="FS1125" s="33"/>
      <c r="FT1125" s="33"/>
      <c r="FU1125" s="33"/>
      <c r="FV1125" s="33"/>
      <c r="FW1125" s="33"/>
      <c r="FX1125" s="33"/>
      <c r="FY1125" s="33"/>
    </row>
    <row r="1126" spans="1:181" ht="15.75" customHeight="1" x14ac:dyDescent="0.25">
      <c r="A1126" s="25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  <c r="CY1126" s="33"/>
      <c r="CZ1126" s="33"/>
      <c r="DA1126" s="33"/>
      <c r="DB1126" s="33"/>
      <c r="DC1126" s="33"/>
      <c r="DD1126" s="33"/>
      <c r="DE1126" s="33"/>
      <c r="DF1126" s="33"/>
      <c r="DG1126" s="33"/>
      <c r="DH1126" s="33"/>
      <c r="DI1126" s="33"/>
      <c r="DJ1126" s="33"/>
      <c r="DK1126" s="33"/>
      <c r="DL1126" s="33"/>
      <c r="DM1126" s="33"/>
      <c r="DN1126" s="33"/>
      <c r="DO1126" s="33"/>
      <c r="DP1126" s="33"/>
      <c r="DQ1126" s="33"/>
      <c r="DR1126" s="33"/>
      <c r="DS1126" s="33"/>
      <c r="DT1126" s="33"/>
      <c r="DU1126" s="33"/>
      <c r="DV1126" s="33"/>
      <c r="DW1126" s="33"/>
      <c r="DX1126" s="33"/>
      <c r="DY1126" s="33"/>
      <c r="DZ1126" s="33"/>
      <c r="EA1126" s="33"/>
      <c r="EB1126" s="33"/>
      <c r="EC1126" s="33"/>
      <c r="ED1126" s="33"/>
      <c r="EE1126" s="33"/>
      <c r="EF1126" s="33"/>
      <c r="EG1126" s="33"/>
      <c r="EH1126" s="33"/>
      <c r="EI1126" s="33"/>
      <c r="EJ1126" s="33"/>
      <c r="EK1126" s="33"/>
      <c r="EL1126" s="33"/>
      <c r="EM1126" s="33"/>
      <c r="EN1126" s="33"/>
      <c r="EO1126" s="33"/>
      <c r="EP1126" s="33"/>
      <c r="EQ1126" s="33"/>
      <c r="ER1126" s="33"/>
      <c r="ES1126" s="33"/>
      <c r="ET1126" s="33"/>
      <c r="EU1126" s="33"/>
      <c r="EV1126" s="33"/>
      <c r="EW1126" s="33"/>
      <c r="EX1126" s="33"/>
      <c r="EY1126" s="33"/>
      <c r="EZ1126" s="33"/>
      <c r="FA1126" s="33"/>
      <c r="FB1126" s="33"/>
      <c r="FC1126" s="33"/>
      <c r="FD1126" s="33"/>
      <c r="FE1126" s="33"/>
      <c r="FF1126" s="33"/>
      <c r="FG1126" s="33"/>
      <c r="FH1126" s="33"/>
      <c r="FI1126" s="33"/>
      <c r="FJ1126" s="33"/>
      <c r="FK1126" s="33"/>
      <c r="FL1126" s="33"/>
      <c r="FM1126" s="33"/>
      <c r="FN1126" s="33"/>
      <c r="FO1126" s="33"/>
      <c r="FP1126" s="33"/>
      <c r="FQ1126" s="33"/>
      <c r="FR1126" s="33"/>
      <c r="FS1126" s="33"/>
      <c r="FT1126" s="33"/>
      <c r="FU1126" s="33"/>
      <c r="FV1126" s="33"/>
      <c r="FW1126" s="33"/>
      <c r="FX1126" s="33"/>
      <c r="FY1126" s="33"/>
    </row>
    <row r="1127" spans="1:181" ht="15.75" customHeight="1" x14ac:dyDescent="0.25">
      <c r="A1127" s="25"/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  <c r="CY1127" s="33"/>
      <c r="CZ1127" s="33"/>
      <c r="DA1127" s="33"/>
      <c r="DB1127" s="33"/>
      <c r="DC1127" s="33"/>
      <c r="DD1127" s="33"/>
      <c r="DE1127" s="33"/>
      <c r="DF1127" s="33"/>
      <c r="DG1127" s="33"/>
      <c r="DH1127" s="33"/>
      <c r="DI1127" s="33"/>
      <c r="DJ1127" s="33"/>
      <c r="DK1127" s="33"/>
      <c r="DL1127" s="33"/>
      <c r="DM1127" s="33"/>
      <c r="DN1127" s="33"/>
      <c r="DO1127" s="33"/>
      <c r="DP1127" s="33"/>
      <c r="DQ1127" s="33"/>
      <c r="DR1127" s="33"/>
      <c r="DS1127" s="33"/>
      <c r="DT1127" s="33"/>
      <c r="DU1127" s="33"/>
      <c r="DV1127" s="33"/>
      <c r="DW1127" s="33"/>
      <c r="DX1127" s="33"/>
      <c r="DY1127" s="33"/>
      <c r="DZ1127" s="33"/>
      <c r="EA1127" s="33"/>
      <c r="EB1127" s="33"/>
      <c r="EC1127" s="33"/>
      <c r="ED1127" s="33"/>
      <c r="EE1127" s="33"/>
      <c r="EF1127" s="33"/>
      <c r="EG1127" s="33"/>
      <c r="EH1127" s="33"/>
      <c r="EI1127" s="33"/>
      <c r="EJ1127" s="33"/>
      <c r="EK1127" s="33"/>
      <c r="EL1127" s="33"/>
      <c r="EM1127" s="33"/>
      <c r="EN1127" s="33"/>
      <c r="EO1127" s="33"/>
      <c r="EP1127" s="33"/>
      <c r="EQ1127" s="33"/>
      <c r="ER1127" s="33"/>
      <c r="ES1127" s="33"/>
      <c r="ET1127" s="33"/>
      <c r="EU1127" s="33"/>
      <c r="EV1127" s="33"/>
      <c r="EW1127" s="33"/>
      <c r="EX1127" s="33"/>
      <c r="EY1127" s="33"/>
      <c r="EZ1127" s="33"/>
      <c r="FA1127" s="33"/>
      <c r="FB1127" s="33"/>
      <c r="FC1127" s="33"/>
      <c r="FD1127" s="33"/>
      <c r="FE1127" s="33"/>
      <c r="FF1127" s="33"/>
      <c r="FG1127" s="33"/>
      <c r="FH1127" s="33"/>
      <c r="FI1127" s="33"/>
      <c r="FJ1127" s="33"/>
      <c r="FK1127" s="33"/>
      <c r="FL1127" s="33"/>
      <c r="FM1127" s="33"/>
      <c r="FN1127" s="33"/>
      <c r="FO1127" s="33"/>
      <c r="FP1127" s="33"/>
      <c r="FQ1127" s="33"/>
      <c r="FR1127" s="33"/>
      <c r="FS1127" s="33"/>
      <c r="FT1127" s="33"/>
      <c r="FU1127" s="33"/>
      <c r="FV1127" s="33"/>
      <c r="FW1127" s="33"/>
      <c r="FX1127" s="33"/>
      <c r="FY1127" s="33"/>
    </row>
    <row r="1128" spans="1:181" ht="15.75" customHeight="1" x14ac:dyDescent="0.25">
      <c r="A1128" s="25"/>
      <c r="B1128" s="33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  <c r="CY1128" s="33"/>
      <c r="CZ1128" s="33"/>
      <c r="DA1128" s="33"/>
      <c r="DB1128" s="33"/>
      <c r="DC1128" s="33"/>
      <c r="DD1128" s="33"/>
      <c r="DE1128" s="33"/>
      <c r="DF1128" s="33"/>
      <c r="DG1128" s="33"/>
      <c r="DH1128" s="33"/>
      <c r="DI1128" s="33"/>
      <c r="DJ1128" s="33"/>
      <c r="DK1128" s="33"/>
      <c r="DL1128" s="33"/>
      <c r="DM1128" s="33"/>
      <c r="DN1128" s="33"/>
      <c r="DO1128" s="33"/>
      <c r="DP1128" s="33"/>
      <c r="DQ1128" s="33"/>
      <c r="DR1128" s="33"/>
      <c r="DS1128" s="33"/>
      <c r="DT1128" s="33"/>
      <c r="DU1128" s="33"/>
      <c r="DV1128" s="33"/>
      <c r="DW1128" s="33"/>
      <c r="DX1128" s="33"/>
      <c r="DY1128" s="33"/>
      <c r="DZ1128" s="33"/>
      <c r="EA1128" s="33"/>
      <c r="EB1128" s="33"/>
      <c r="EC1128" s="33"/>
      <c r="ED1128" s="33"/>
      <c r="EE1128" s="33"/>
      <c r="EF1128" s="33"/>
      <c r="EG1128" s="33"/>
      <c r="EH1128" s="33"/>
      <c r="EI1128" s="33"/>
      <c r="EJ1128" s="33"/>
      <c r="EK1128" s="33"/>
      <c r="EL1128" s="33"/>
      <c r="EM1128" s="33"/>
      <c r="EN1128" s="33"/>
      <c r="EO1128" s="33"/>
      <c r="EP1128" s="33"/>
      <c r="EQ1128" s="33"/>
      <c r="ER1128" s="33"/>
      <c r="ES1128" s="33"/>
      <c r="ET1128" s="33"/>
      <c r="EU1128" s="33"/>
      <c r="EV1128" s="33"/>
      <c r="EW1128" s="33"/>
      <c r="EX1128" s="33"/>
      <c r="EY1128" s="33"/>
      <c r="EZ1128" s="33"/>
      <c r="FA1128" s="33"/>
      <c r="FB1128" s="33"/>
      <c r="FC1128" s="33"/>
      <c r="FD1128" s="33"/>
      <c r="FE1128" s="33"/>
      <c r="FF1128" s="33"/>
      <c r="FG1128" s="33"/>
      <c r="FH1128" s="33"/>
      <c r="FI1128" s="33"/>
      <c r="FJ1128" s="33"/>
      <c r="FK1128" s="33"/>
      <c r="FL1128" s="33"/>
      <c r="FM1128" s="33"/>
      <c r="FN1128" s="33"/>
      <c r="FO1128" s="33"/>
      <c r="FP1128" s="33"/>
      <c r="FQ1128" s="33"/>
      <c r="FR1128" s="33"/>
      <c r="FS1128" s="33"/>
      <c r="FT1128" s="33"/>
      <c r="FU1128" s="33"/>
      <c r="FV1128" s="33"/>
      <c r="FW1128" s="33"/>
      <c r="FX1128" s="33"/>
      <c r="FY1128" s="33"/>
    </row>
    <row r="1129" spans="1:181" ht="15.75" customHeight="1" x14ac:dyDescent="0.25">
      <c r="A1129" s="25"/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  <c r="CO1129" s="33"/>
      <c r="CP1129" s="33"/>
      <c r="CQ1129" s="33"/>
      <c r="CR1129" s="33"/>
      <c r="CS1129" s="33"/>
      <c r="CT1129" s="33"/>
      <c r="CU1129" s="33"/>
      <c r="CV1129" s="33"/>
      <c r="CW1129" s="33"/>
      <c r="CX1129" s="33"/>
      <c r="CY1129" s="33"/>
      <c r="CZ1129" s="33"/>
      <c r="DA1129" s="33"/>
      <c r="DB1129" s="33"/>
      <c r="DC1129" s="33"/>
      <c r="DD1129" s="33"/>
      <c r="DE1129" s="33"/>
      <c r="DF1129" s="33"/>
      <c r="DG1129" s="33"/>
      <c r="DH1129" s="33"/>
      <c r="DI1129" s="33"/>
      <c r="DJ1129" s="33"/>
      <c r="DK1129" s="33"/>
      <c r="DL1129" s="33"/>
      <c r="DM1129" s="33"/>
      <c r="DN1129" s="33"/>
      <c r="DO1129" s="33"/>
      <c r="DP1129" s="33"/>
      <c r="DQ1129" s="33"/>
      <c r="DR1129" s="33"/>
      <c r="DS1129" s="33"/>
      <c r="DT1129" s="33"/>
      <c r="DU1129" s="33"/>
      <c r="DV1129" s="33"/>
      <c r="DW1129" s="33"/>
      <c r="DX1129" s="33"/>
      <c r="DY1129" s="33"/>
      <c r="DZ1129" s="33"/>
      <c r="EA1129" s="33"/>
      <c r="EB1129" s="33"/>
      <c r="EC1129" s="33"/>
      <c r="ED1129" s="33"/>
      <c r="EE1129" s="33"/>
      <c r="EF1129" s="33"/>
      <c r="EG1129" s="33"/>
      <c r="EH1129" s="33"/>
      <c r="EI1129" s="33"/>
      <c r="EJ1129" s="33"/>
      <c r="EK1129" s="33"/>
      <c r="EL1129" s="33"/>
      <c r="EM1129" s="33"/>
      <c r="EN1129" s="33"/>
      <c r="EO1129" s="33"/>
      <c r="EP1129" s="33"/>
      <c r="EQ1129" s="33"/>
      <c r="ER1129" s="33"/>
      <c r="ES1129" s="33"/>
      <c r="ET1129" s="33"/>
      <c r="EU1129" s="33"/>
      <c r="EV1129" s="33"/>
      <c r="EW1129" s="33"/>
      <c r="EX1129" s="33"/>
      <c r="EY1129" s="33"/>
      <c r="EZ1129" s="33"/>
      <c r="FA1129" s="33"/>
      <c r="FB1129" s="33"/>
      <c r="FC1129" s="33"/>
      <c r="FD1129" s="33"/>
      <c r="FE1129" s="33"/>
      <c r="FF1129" s="33"/>
      <c r="FG1129" s="33"/>
      <c r="FH1129" s="33"/>
      <c r="FI1129" s="33"/>
      <c r="FJ1129" s="33"/>
      <c r="FK1129" s="33"/>
      <c r="FL1129" s="33"/>
      <c r="FM1129" s="33"/>
      <c r="FN1129" s="33"/>
      <c r="FO1129" s="33"/>
      <c r="FP1129" s="33"/>
      <c r="FQ1129" s="33"/>
      <c r="FR1129" s="33"/>
      <c r="FS1129" s="33"/>
      <c r="FT1129" s="33"/>
      <c r="FU1129" s="33"/>
      <c r="FV1129" s="33"/>
      <c r="FW1129" s="33"/>
      <c r="FX1129" s="33"/>
      <c r="FY1129" s="33"/>
    </row>
    <row r="1130" spans="1:181" ht="15.75" customHeight="1" x14ac:dyDescent="0.25">
      <c r="A1130" s="25"/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  <c r="CY1130" s="33"/>
      <c r="CZ1130" s="33"/>
      <c r="DA1130" s="33"/>
      <c r="DB1130" s="33"/>
      <c r="DC1130" s="33"/>
      <c r="DD1130" s="33"/>
      <c r="DE1130" s="33"/>
      <c r="DF1130" s="33"/>
      <c r="DG1130" s="33"/>
      <c r="DH1130" s="33"/>
      <c r="DI1130" s="33"/>
      <c r="DJ1130" s="33"/>
      <c r="DK1130" s="33"/>
      <c r="DL1130" s="33"/>
      <c r="DM1130" s="33"/>
      <c r="DN1130" s="33"/>
      <c r="DO1130" s="33"/>
      <c r="DP1130" s="33"/>
      <c r="DQ1130" s="33"/>
      <c r="DR1130" s="33"/>
      <c r="DS1130" s="33"/>
      <c r="DT1130" s="33"/>
      <c r="DU1130" s="33"/>
      <c r="DV1130" s="33"/>
      <c r="DW1130" s="33"/>
      <c r="DX1130" s="33"/>
      <c r="DY1130" s="33"/>
      <c r="DZ1130" s="33"/>
      <c r="EA1130" s="33"/>
      <c r="EB1130" s="33"/>
      <c r="EC1130" s="33"/>
      <c r="ED1130" s="33"/>
      <c r="EE1130" s="33"/>
      <c r="EF1130" s="33"/>
      <c r="EG1130" s="33"/>
      <c r="EH1130" s="33"/>
      <c r="EI1130" s="33"/>
      <c r="EJ1130" s="33"/>
      <c r="EK1130" s="33"/>
      <c r="EL1130" s="33"/>
      <c r="EM1130" s="33"/>
      <c r="EN1130" s="33"/>
      <c r="EO1130" s="33"/>
      <c r="EP1130" s="33"/>
      <c r="EQ1130" s="33"/>
      <c r="ER1130" s="33"/>
      <c r="ES1130" s="33"/>
      <c r="ET1130" s="33"/>
      <c r="EU1130" s="33"/>
      <c r="EV1130" s="33"/>
      <c r="EW1130" s="33"/>
      <c r="EX1130" s="33"/>
      <c r="EY1130" s="33"/>
      <c r="EZ1130" s="33"/>
      <c r="FA1130" s="33"/>
      <c r="FB1130" s="33"/>
      <c r="FC1130" s="33"/>
      <c r="FD1130" s="33"/>
      <c r="FE1130" s="33"/>
      <c r="FF1130" s="33"/>
      <c r="FG1130" s="33"/>
      <c r="FH1130" s="33"/>
      <c r="FI1130" s="33"/>
      <c r="FJ1130" s="33"/>
      <c r="FK1130" s="33"/>
      <c r="FL1130" s="33"/>
      <c r="FM1130" s="33"/>
      <c r="FN1130" s="33"/>
      <c r="FO1130" s="33"/>
      <c r="FP1130" s="33"/>
      <c r="FQ1130" s="33"/>
      <c r="FR1130" s="33"/>
      <c r="FS1130" s="33"/>
      <c r="FT1130" s="33"/>
      <c r="FU1130" s="33"/>
      <c r="FV1130" s="33"/>
      <c r="FW1130" s="33"/>
      <c r="FX1130" s="33"/>
      <c r="FY1130" s="33"/>
    </row>
    <row r="1131" spans="1:181" ht="15.75" customHeight="1" x14ac:dyDescent="0.25">
      <c r="A1131" s="25"/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  <c r="CO1131" s="33"/>
      <c r="CP1131" s="33"/>
      <c r="CQ1131" s="33"/>
      <c r="CR1131" s="33"/>
      <c r="CS1131" s="33"/>
      <c r="CT1131" s="33"/>
      <c r="CU1131" s="33"/>
      <c r="CV1131" s="33"/>
      <c r="CW1131" s="33"/>
      <c r="CX1131" s="33"/>
      <c r="CY1131" s="33"/>
      <c r="CZ1131" s="33"/>
      <c r="DA1131" s="33"/>
      <c r="DB1131" s="33"/>
      <c r="DC1131" s="33"/>
      <c r="DD1131" s="33"/>
      <c r="DE1131" s="33"/>
      <c r="DF1131" s="33"/>
      <c r="DG1131" s="33"/>
      <c r="DH1131" s="33"/>
      <c r="DI1131" s="33"/>
      <c r="DJ1131" s="33"/>
      <c r="DK1131" s="33"/>
      <c r="DL1131" s="33"/>
      <c r="DM1131" s="33"/>
      <c r="DN1131" s="33"/>
      <c r="DO1131" s="33"/>
      <c r="DP1131" s="33"/>
      <c r="DQ1131" s="33"/>
      <c r="DR1131" s="33"/>
      <c r="DS1131" s="33"/>
      <c r="DT1131" s="33"/>
      <c r="DU1131" s="33"/>
      <c r="DV1131" s="33"/>
      <c r="DW1131" s="33"/>
      <c r="DX1131" s="33"/>
      <c r="DY1131" s="33"/>
      <c r="DZ1131" s="33"/>
      <c r="EA1131" s="33"/>
      <c r="EB1131" s="33"/>
      <c r="EC1131" s="33"/>
      <c r="ED1131" s="33"/>
      <c r="EE1131" s="33"/>
      <c r="EF1131" s="33"/>
      <c r="EG1131" s="33"/>
      <c r="EH1131" s="33"/>
      <c r="EI1131" s="33"/>
      <c r="EJ1131" s="33"/>
      <c r="EK1131" s="33"/>
      <c r="EL1131" s="33"/>
      <c r="EM1131" s="33"/>
      <c r="EN1131" s="33"/>
      <c r="EO1131" s="33"/>
      <c r="EP1131" s="33"/>
      <c r="EQ1131" s="33"/>
      <c r="ER1131" s="33"/>
      <c r="ES1131" s="33"/>
      <c r="ET1131" s="33"/>
      <c r="EU1131" s="33"/>
      <c r="EV1131" s="33"/>
      <c r="EW1131" s="33"/>
      <c r="EX1131" s="33"/>
      <c r="EY1131" s="33"/>
      <c r="EZ1131" s="33"/>
      <c r="FA1131" s="33"/>
      <c r="FB1131" s="33"/>
      <c r="FC1131" s="33"/>
      <c r="FD1131" s="33"/>
      <c r="FE1131" s="33"/>
      <c r="FF1131" s="33"/>
      <c r="FG1131" s="33"/>
      <c r="FH1131" s="33"/>
      <c r="FI1131" s="33"/>
      <c r="FJ1131" s="33"/>
      <c r="FK1131" s="33"/>
      <c r="FL1131" s="33"/>
      <c r="FM1131" s="33"/>
      <c r="FN1131" s="33"/>
      <c r="FO1131" s="33"/>
      <c r="FP1131" s="33"/>
      <c r="FQ1131" s="33"/>
      <c r="FR1131" s="33"/>
      <c r="FS1131" s="33"/>
      <c r="FT1131" s="33"/>
      <c r="FU1131" s="33"/>
      <c r="FV1131" s="33"/>
      <c r="FW1131" s="33"/>
      <c r="FX1131" s="33"/>
      <c r="FY1131" s="33"/>
    </row>
  </sheetData>
  <sheetProtection algorithmName="SHA-512" hashValue="n5xDTfmCU5V/AMaIuGQfeYvsXIiw8hhhBQzfab1QT897w0snPXoz9FCoqbEwnB0m0PnlTVjPRIoiEPBGV+hmpQ==" saltValue="19fM2JL1b4JHx6ct7HWc9A==" spinCount="100000" sheet="1" objects="1" scenarios="1" selectLockedCells="1"/>
  <mergeCells count="87">
    <mergeCell ref="D67:AG67"/>
    <mergeCell ref="C68:AE68"/>
    <mergeCell ref="C63:K63"/>
    <mergeCell ref="L63:P63"/>
    <mergeCell ref="R63:Z63"/>
    <mergeCell ref="AA63:AE63"/>
    <mergeCell ref="C65:G65"/>
    <mergeCell ref="H65:N65"/>
    <mergeCell ref="S65:AE65"/>
    <mergeCell ref="C61:J61"/>
    <mergeCell ref="K61:P61"/>
    <mergeCell ref="Q61:T61"/>
    <mergeCell ref="U61:AC61"/>
    <mergeCell ref="B66:AG66"/>
    <mergeCell ref="C56:AF56"/>
    <mergeCell ref="C57:F57"/>
    <mergeCell ref="G57:J57"/>
    <mergeCell ref="K57:AF57"/>
    <mergeCell ref="C59:F59"/>
    <mergeCell ref="G59:J59"/>
    <mergeCell ref="K59:AF59"/>
    <mergeCell ref="AL44:AP44"/>
    <mergeCell ref="R48:U48"/>
    <mergeCell ref="C51:AF51"/>
    <mergeCell ref="C55:I55"/>
    <mergeCell ref="J55:AE55"/>
    <mergeCell ref="C53:J53"/>
    <mergeCell ref="Q53:T53"/>
    <mergeCell ref="V53:Y53"/>
    <mergeCell ref="J44:O44"/>
    <mergeCell ref="S44:X44"/>
    <mergeCell ref="C40:AF40"/>
    <mergeCell ref="F41:O41"/>
    <mergeCell ref="S41:AB41"/>
    <mergeCell ref="F42:G42"/>
    <mergeCell ref="H42:I42"/>
    <mergeCell ref="J42:K42"/>
    <mergeCell ref="N42:O42"/>
    <mergeCell ref="S42:T42"/>
    <mergeCell ref="W42:X42"/>
    <mergeCell ref="AA42:AB42"/>
    <mergeCell ref="M39:Z39"/>
    <mergeCell ref="C28:G28"/>
    <mergeCell ref="H28:S28"/>
    <mergeCell ref="W28:AF28"/>
    <mergeCell ref="C30:G30"/>
    <mergeCell ref="H30:J30"/>
    <mergeCell ref="M30:Q30"/>
    <mergeCell ref="V30:AC30"/>
    <mergeCell ref="AE30:AF30"/>
    <mergeCell ref="C32:G32"/>
    <mergeCell ref="H32:L32"/>
    <mergeCell ref="O32:AF32"/>
    <mergeCell ref="C34:G34"/>
    <mergeCell ref="H34:AF34"/>
    <mergeCell ref="K20:AF20"/>
    <mergeCell ref="H22:AF22"/>
    <mergeCell ref="C24:G24"/>
    <mergeCell ref="H24:AF24"/>
    <mergeCell ref="C26:G26"/>
    <mergeCell ref="H26:AA26"/>
    <mergeCell ref="AC26:AF26"/>
    <mergeCell ref="AE14:AF14"/>
    <mergeCell ref="C16:G16"/>
    <mergeCell ref="H16:L16"/>
    <mergeCell ref="M16:N16"/>
    <mergeCell ref="O16:AF16"/>
    <mergeCell ref="C18:V18"/>
    <mergeCell ref="C14:G14"/>
    <mergeCell ref="H14:J14"/>
    <mergeCell ref="K14:L14"/>
    <mergeCell ref="M14:Q14"/>
    <mergeCell ref="R14:U14"/>
    <mergeCell ref="V14:AC14"/>
    <mergeCell ref="C10:G10"/>
    <mergeCell ref="H10:AA10"/>
    <mergeCell ref="AC10:AF10"/>
    <mergeCell ref="C12:G12"/>
    <mergeCell ref="H12:S12"/>
    <mergeCell ref="T12:V12"/>
    <mergeCell ref="W12:AF12"/>
    <mergeCell ref="B2:AG3"/>
    <mergeCell ref="C6:G6"/>
    <mergeCell ref="H6:AF6"/>
    <mergeCell ref="AY6:BA6"/>
    <mergeCell ref="C8:G8"/>
    <mergeCell ref="H8:AF8"/>
  </mergeCells>
  <conditionalFormatting sqref="G57">
    <cfRule type="expression" dxfId="92" priority="14" stopIfTrue="1">
      <formula>$G$57="Código DN 74/2004"</formula>
    </cfRule>
  </conditionalFormatting>
  <conditionalFormatting sqref="G59">
    <cfRule type="expression" dxfId="91" priority="15" stopIfTrue="1">
      <formula>$G$59="Código DN 217/2017"</formula>
    </cfRule>
  </conditionalFormatting>
  <conditionalFormatting sqref="K57">
    <cfRule type="expression" dxfId="90" priority="10" stopIfTrue="1">
      <formula>NOT(ISERROR(SEARCH(("""Campo a ser preenchido para empreendimentos com licença vigente até 2017"""),(K57))))</formula>
    </cfRule>
    <cfRule type="expression" dxfId="89" priority="11" stopIfTrue="1">
      <formula>$K$57="Descrição do código"</formula>
    </cfRule>
  </conditionalFormatting>
  <conditionalFormatting sqref="K59">
    <cfRule type="expression" dxfId="88" priority="12" stopIfTrue="1">
      <formula>NOT(ISERROR(SEARCH(("""Campo a ser preenchido para empreendimentos com licença vigente após 2017"""),(K59))))</formula>
    </cfRule>
    <cfRule type="expression" dxfId="87" priority="13" stopIfTrue="1">
      <formula>$K$57="Descrição do código"</formula>
    </cfRule>
  </conditionalFormatting>
  <conditionalFormatting sqref="K61">
    <cfRule type="expression" dxfId="86" priority="19" stopIfTrue="1">
      <formula>$K$61="Selecionar"</formula>
    </cfRule>
  </conditionalFormatting>
  <conditionalFormatting sqref="M39">
    <cfRule type="expression" dxfId="85" priority="20" stopIfTrue="1">
      <formula>$M$39="Selecionar"</formula>
    </cfRule>
  </conditionalFormatting>
  <conditionalFormatting sqref="U61">
    <cfRule type="expression" dxfId="84" priority="18" stopIfTrue="1">
      <formula>$U$61="Sel. Município empreendimento"</formula>
    </cfRule>
  </conditionalFormatting>
  <conditionalFormatting sqref="V14">
    <cfRule type="expression" dxfId="83" priority="1" stopIfTrue="1">
      <formula>NOT(ISERROR(SEARCH(("""Selecionar"""),(V14))))</formula>
    </cfRule>
  </conditionalFormatting>
  <conditionalFormatting sqref="V30">
    <cfRule type="expression" dxfId="82" priority="2" stopIfTrue="1">
      <formula>$V$30="Selecionar"</formula>
    </cfRule>
  </conditionalFormatting>
  <conditionalFormatting sqref="AK52">
    <cfRule type="expression" dxfId="81" priority="16" stopIfTrue="1">
      <formula>$AS$6="OCULTAR"</formula>
    </cfRule>
  </conditionalFormatting>
  <conditionalFormatting sqref="AK56">
    <cfRule type="expression" dxfId="80" priority="17" stopIfTrue="1">
      <formula>$AS$6="OCULTAR"</formula>
    </cfRule>
  </conditionalFormatting>
  <conditionalFormatting sqref="AK60">
    <cfRule type="expression" dxfId="79" priority="22" stopIfTrue="1">
      <formula>$AS$6="OCULTAR"</formula>
    </cfRule>
  </conditionalFormatting>
  <conditionalFormatting sqref="AK62">
    <cfRule type="expression" dxfId="78" priority="23" stopIfTrue="1">
      <formula>$AS$6="OCULTAR"</formula>
    </cfRule>
  </conditionalFormatting>
  <conditionalFormatting sqref="AK64">
    <cfRule type="expression" dxfId="77" priority="24" stopIfTrue="1">
      <formula>$AS$6="OCULTAR"</formula>
    </cfRule>
  </conditionalFormatting>
  <conditionalFormatting sqref="AK67">
    <cfRule type="expression" dxfId="76" priority="21" stopIfTrue="1">
      <formula>$AS$6="OCULTAR"</formula>
    </cfRule>
  </conditionalFormatting>
  <conditionalFormatting sqref="AN2:BL2">
    <cfRule type="expression" dxfId="75" priority="7" stopIfTrue="1">
      <formula>$AY$5="OCULTAR"</formula>
    </cfRule>
  </conditionalFormatting>
  <conditionalFormatting sqref="AN7:BM43 AQ44:BM44 AN45:BM51 AN52:AS326 AT54:BM327 AZ328:BM328 AT329:AY329 AZ330:BM330">
    <cfRule type="expression" dxfId="74" priority="3" stopIfTrue="1">
      <formula>$AY$5="OCULTAR"</formula>
    </cfRule>
  </conditionalFormatting>
  <conditionalFormatting sqref="AN3:BV3">
    <cfRule type="expression" dxfId="73" priority="6" stopIfTrue="1">
      <formula>$AY$5="OCULTAR"</formula>
    </cfRule>
  </conditionalFormatting>
  <conditionalFormatting sqref="AN5:FG5">
    <cfRule type="expression" dxfId="72" priority="5" stopIfTrue="1">
      <formula>$AY$6="OCULTAR"</formula>
    </cfRule>
  </conditionalFormatting>
  <conditionalFormatting sqref="BM2">
    <cfRule type="expression" dxfId="71" priority="8" stopIfTrue="1">
      <formula>$AY$6="OCULTAR"</formula>
    </cfRule>
  </conditionalFormatting>
  <conditionalFormatting sqref="BN20:BO20">
    <cfRule type="expression" dxfId="70" priority="4" stopIfTrue="1">
      <formula>$AY$6="OCULTAR"</formula>
    </cfRule>
  </conditionalFormatting>
  <conditionalFormatting sqref="BN7:FA19 FD7:FG234 BS20:FA20 BN21:FA271 FB235:FG271 BN272:EZ328 FA273:FG328 BQ329:FG329 BN330:FG350">
    <cfRule type="expression" dxfId="69" priority="9" stopIfTrue="1">
      <formula>$AY$6="OCULTAR"</formula>
    </cfRule>
  </conditionalFormatting>
  <dataValidations count="20">
    <dataValidation type="list" allowBlank="1" showInputMessage="1" showErrorMessage="1" prompt=" - " sqref="V48" xr:uid="{00000000-0002-0000-0100-000000000000}">
      <formula1>$M$83:$M$86</formula1>
    </dataValidation>
    <dataValidation type="decimal" allowBlank="1" showErrorMessage="1" sqref="N42" xr:uid="{00000000-0002-0000-0100-000001000000}">
      <formula1>AJ30</formula1>
      <formula2>X65513</formula2>
    </dataValidation>
    <dataValidation type="custom" allowBlank="1" showInputMessage="1" showErrorMessage="1" prompt="ATENÇÃO - Primeiro preencher o Fuso Horário." sqref="N46:R46" xr:uid="{00000000-0002-0000-0100-000002000000}">
      <formula1>IF(V48="22 - 51º",N46&lt;=AJ46,IF(V48="23 - 45º",N46&lt;=AJ51,IF(V48="24 - 39º",N46&lt;=AJ55,"ERRO")))</formula1>
    </dataValidation>
    <dataValidation type="decimal" operator="lessThanOrEqual" allowBlank="1" showInputMessage="1" showErrorMessage="1" prompt=" - " sqref="AA63" xr:uid="{00000000-0002-0000-0100-000003000000}">
      <formula1>365</formula1>
    </dataValidation>
    <dataValidation type="decimal" allowBlank="1" showErrorMessage="1" sqref="J44" xr:uid="{00000000-0002-0000-0100-000004000000}">
      <formula1>AJ34</formula1>
      <formula2>AB65515</formula2>
    </dataValidation>
    <dataValidation type="custom" allowBlank="1" showInputMessage="1" showErrorMessage="1" prompt="ATENÇÃO - Primeiro preencher o Fuso Horário." sqref="Y46:AC46" xr:uid="{00000000-0002-0000-0100-000005000000}">
      <formula1>IF(V48="22 - 51º",AND(Y46&gt;AK44,Y46&lt;AK46),IF(V48="23 - 45º",AND(Y46&gt;AK48,Y46&lt;AK51),IF(V48="24 - 39º",AND(Y46&gt;AK55,Y46&lt;AK53),"ERRO")))</formula1>
    </dataValidation>
    <dataValidation type="list" allowBlank="1" showInputMessage="1" showErrorMessage="1" prompt=" - Selecionar a maior classe vigente do ano base a ser declarado" sqref="K61" xr:uid="{00000000-0002-0000-0100-000006000000}">
      <formula1>$B$77:$B$81</formula1>
    </dataValidation>
    <dataValidation type="list" allowBlank="1" showInputMessage="1" showErrorMessage="1" prompt=" - " sqref="AY6" xr:uid="{00000000-0002-0000-0100-000007000000}">
      <formula1>$B$73:$B$74</formula1>
    </dataValidation>
    <dataValidation type="list" allowBlank="1" showErrorMessage="1" sqref="M39" xr:uid="{00000000-0002-0000-0100-000008000000}">
      <formula1>$M$78:$M$81</formula1>
    </dataValidation>
    <dataValidation type="decimal" allowBlank="1" showErrorMessage="1" sqref="AA42" xr:uid="{00000000-0002-0000-0100-000009000000}">
      <formula1>AJ30</formula1>
      <formula2>K65513</formula2>
    </dataValidation>
    <dataValidation type="decimal" allowBlank="1" showErrorMessage="1" sqref="J42" xr:uid="{00000000-0002-0000-0100-00000A000000}">
      <formula1>0</formula1>
      <formula2>AB65513</formula2>
    </dataValidation>
    <dataValidation type="list" allowBlank="1" showInputMessage="1" showErrorMessage="1" prompt=" - Selecionar código DN 74/2004" sqref="G57" xr:uid="{00000000-0002-0000-0100-00000B000000}">
      <formula1>$AN$6:$AN$348</formula1>
    </dataValidation>
    <dataValidation type="list" allowBlank="1" showInputMessage="1" showErrorMessage="1" prompt=" - " sqref="V14 V30" xr:uid="{00000000-0002-0000-0100-00000C000000}">
      <formula1>$U$78:$U$933</formula1>
    </dataValidation>
    <dataValidation type="decimal" allowBlank="1" showInputMessage="1" showErrorMessage="1" prompt=" - " sqref="AK31" xr:uid="{00000000-0002-0000-0100-00000D000000}">
      <formula1>AJ28</formula1>
      <formula2>A65522</formula2>
    </dataValidation>
    <dataValidation type="decimal" allowBlank="1" showInputMessage="1" showErrorMessage="1" prompt=" " sqref="S42" xr:uid="{00000000-0002-0000-0100-00000E000000}">
      <formula1>AJ32</formula1>
      <formula2>S65515</formula2>
    </dataValidation>
    <dataValidation type="decimal" allowBlank="1" showInputMessage="1" showErrorMessage="1" prompt=" " sqref="W42" xr:uid="{00000000-0002-0000-0100-00000F000000}">
      <formula1>AJ30</formula1>
      <formula2>O65513</formula2>
    </dataValidation>
    <dataValidation type="decimal" allowBlank="1" showErrorMessage="1" sqref="F42" xr:uid="{00000000-0002-0000-0100-000010000000}">
      <formula1>AJ28</formula1>
      <formula2>AF65511</formula2>
    </dataValidation>
    <dataValidation type="list" allowBlank="1" showInputMessage="1" showErrorMessage="1" prompt=" - Selecionar código DN 74/2004" sqref="G59" xr:uid="{00000000-0002-0000-0100-000011000000}">
      <formula1>$FA$6:$FA$236</formula1>
    </dataValidation>
    <dataValidation type="decimal" allowBlank="1" showInputMessage="1" showErrorMessage="1" prompt=" - " sqref="AK33" xr:uid="{00000000-0002-0000-0100-000012000000}">
      <formula1>AJ32</formula1>
      <formula2>A65524</formula2>
    </dataValidation>
    <dataValidation type="decimal" allowBlank="1" showErrorMessage="1" sqref="S44" xr:uid="{00000000-0002-0000-0100-000013000000}">
      <formula1>AJ36</formula1>
      <formula2>S65517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156"/>
  <sheetViews>
    <sheetView topLeftCell="A55" workbookViewId="0">
      <selection activeCell="AA65" sqref="AA65:AB65"/>
    </sheetView>
  </sheetViews>
  <sheetFormatPr defaultColWidth="14.42578125" defaultRowHeight="15" customHeight="1" x14ac:dyDescent="0.25"/>
  <cols>
    <col min="1" max="16" width="2.85546875" customWidth="1"/>
    <col min="17" max="17" width="5.42578125" customWidth="1"/>
    <col min="18" max="25" width="2.85546875" customWidth="1"/>
    <col min="26" max="33" width="3.28515625" customWidth="1"/>
    <col min="34" max="34" width="2.85546875" customWidth="1"/>
    <col min="35" max="35" width="10.42578125" customWidth="1"/>
    <col min="36" max="36" width="8.140625" customWidth="1"/>
    <col min="37" max="37" width="8" customWidth="1"/>
    <col min="38" max="65" width="2.85546875" customWidth="1"/>
    <col min="66" max="66" width="14.42578125" customWidth="1"/>
  </cols>
  <sheetData>
    <row r="1" spans="1:65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</row>
    <row r="2" spans="1:65" ht="15.75" thickBot="1" x14ac:dyDescent="0.3">
      <c r="A2" s="1"/>
      <c r="B2" s="370" t="s">
        <v>0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132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</row>
    <row r="3" spans="1:65" x14ac:dyDescent="0.25">
      <c r="A3" s="1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132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</row>
    <row r="4" spans="1:65" x14ac:dyDescent="0.25">
      <c r="A4" s="1"/>
      <c r="B4" s="90"/>
      <c r="C4" s="396" t="s">
        <v>1880</v>
      </c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94"/>
      <c r="AH4" s="132"/>
      <c r="AI4" s="397" t="s">
        <v>11</v>
      </c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7.5" customHeight="1" x14ac:dyDescent="0.25">
      <c r="A5" s="1"/>
      <c r="B5" s="9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50"/>
      <c r="AG5" s="133"/>
      <c r="AH5" s="132"/>
      <c r="AI5" s="39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x14ac:dyDescent="0.25">
      <c r="A6" s="1"/>
      <c r="B6" s="90"/>
      <c r="C6" s="398" t="s">
        <v>1881</v>
      </c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94"/>
      <c r="AH6" s="132"/>
      <c r="AI6" s="39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4.5" customHeight="1" x14ac:dyDescent="0.25">
      <c r="A7" s="1"/>
      <c r="B7" s="90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17"/>
      <c r="AH7" s="132"/>
      <c r="AI7" s="397"/>
      <c r="AJ7" s="33"/>
      <c r="AK7" s="33"/>
      <c r="AL7" s="33"/>
      <c r="AM7" s="33"/>
      <c r="AN7" s="33"/>
      <c r="AO7" s="29" t="s">
        <v>46</v>
      </c>
      <c r="AP7" s="33"/>
      <c r="AQ7" s="33"/>
      <c r="AR7" s="33"/>
      <c r="AS7" s="39" t="s">
        <v>142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</row>
    <row r="8" spans="1:65" x14ac:dyDescent="0.25">
      <c r="A8" s="1"/>
      <c r="B8" s="90"/>
      <c r="C8" s="396" t="s">
        <v>1882</v>
      </c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396"/>
      <c r="AB8" s="396"/>
      <c r="AC8" s="396"/>
      <c r="AD8" s="396"/>
      <c r="AE8" s="396"/>
      <c r="AF8" s="396"/>
      <c r="AG8" s="133"/>
      <c r="AH8" s="132"/>
      <c r="AI8" s="397"/>
      <c r="AJ8" s="117"/>
      <c r="AK8" s="117"/>
      <c r="AL8" s="117"/>
      <c r="AM8" s="117"/>
      <c r="AN8" s="117"/>
      <c r="AO8" s="134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6" customHeight="1" x14ac:dyDescent="0.25">
      <c r="A9" s="1"/>
      <c r="B9" s="90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3"/>
      <c r="AH9" s="132"/>
      <c r="AI9" s="39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x14ac:dyDescent="0.25">
      <c r="A10" s="1"/>
      <c r="B10" s="90"/>
      <c r="C10" s="136"/>
      <c r="D10" s="34" t="s">
        <v>1883</v>
      </c>
      <c r="E10" s="34"/>
      <c r="F10" s="34"/>
      <c r="G10" s="34"/>
      <c r="H10" s="114"/>
      <c r="I10" s="114"/>
      <c r="J10" s="114"/>
      <c r="K10" s="114"/>
      <c r="L10" s="114"/>
      <c r="M10" s="114"/>
      <c r="N10" s="114"/>
      <c r="O10" s="136"/>
      <c r="P10" s="34" t="s">
        <v>1884</v>
      </c>
      <c r="Q10" s="34"/>
      <c r="R10" s="34"/>
      <c r="S10" s="34"/>
      <c r="T10" s="114"/>
      <c r="U10" s="114"/>
      <c r="V10" s="114"/>
      <c r="W10" s="114"/>
      <c r="X10" s="114"/>
      <c r="Y10" s="50"/>
      <c r="Z10" s="50"/>
      <c r="AA10" s="137"/>
      <c r="AB10" s="137"/>
      <c r="AC10" s="137"/>
      <c r="AD10" s="137"/>
      <c r="AE10" s="137"/>
      <c r="AF10" s="137"/>
      <c r="AG10" s="133"/>
      <c r="AH10" s="132"/>
      <c r="AI10" s="397"/>
      <c r="AJ10" s="117"/>
      <c r="AK10" s="117"/>
      <c r="AL10" s="117"/>
      <c r="AM10" s="117"/>
      <c r="AN10" s="117"/>
      <c r="AO10" s="132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4.5" customHeight="1" x14ac:dyDescent="0.25">
      <c r="A11" s="1"/>
      <c r="B11" s="9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114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17"/>
      <c r="AH11" s="132"/>
      <c r="AI11" s="397"/>
      <c r="AJ11" s="33"/>
      <c r="AK11" s="33"/>
      <c r="AL11" s="33"/>
      <c r="AM11" s="33"/>
      <c r="AN11" s="33"/>
      <c r="AO11" s="29" t="s">
        <v>46</v>
      </c>
      <c r="AP11" s="33"/>
      <c r="AQ11" s="33"/>
      <c r="AR11" s="33"/>
      <c r="AS11" s="39" t="s">
        <v>142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</row>
    <row r="12" spans="1:65" x14ac:dyDescent="0.25">
      <c r="A12" s="1"/>
      <c r="B12" s="90"/>
      <c r="C12" s="136"/>
      <c r="D12" s="34" t="s">
        <v>1885</v>
      </c>
      <c r="E12" s="34"/>
      <c r="F12" s="34"/>
      <c r="G12" s="34"/>
      <c r="H12" s="114"/>
      <c r="I12" s="114"/>
      <c r="J12" s="114"/>
      <c r="K12" s="114"/>
      <c r="L12" s="114"/>
      <c r="M12" s="114"/>
      <c r="N12" s="114"/>
      <c r="O12" s="136"/>
      <c r="P12" s="34" t="s">
        <v>1886</v>
      </c>
      <c r="Q12" s="34"/>
      <c r="R12" s="34"/>
      <c r="S12" s="34"/>
      <c r="T12" s="114"/>
      <c r="U12" s="114"/>
      <c r="V12" s="114"/>
      <c r="W12" s="114"/>
      <c r="X12" s="114"/>
      <c r="Y12" s="50"/>
      <c r="Z12" s="50"/>
      <c r="AA12" s="50"/>
      <c r="AB12" s="50"/>
      <c r="AC12" s="50"/>
      <c r="AD12" s="50"/>
      <c r="AE12" s="50"/>
      <c r="AF12" s="50"/>
      <c r="AG12" s="133"/>
      <c r="AH12" s="132"/>
      <c r="AI12" s="39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4.5" customHeight="1" x14ac:dyDescent="0.25">
      <c r="A13" s="1"/>
      <c r="B13" s="90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114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17"/>
      <c r="AH13" s="132"/>
      <c r="AI13" s="397"/>
      <c r="AJ13" s="33"/>
      <c r="AK13" s="33"/>
      <c r="AL13" s="33"/>
      <c r="AM13" s="33"/>
      <c r="AN13" s="33"/>
      <c r="AO13" s="29" t="s">
        <v>46</v>
      </c>
      <c r="AP13" s="33"/>
      <c r="AQ13" s="33"/>
      <c r="AR13" s="33"/>
      <c r="AS13" s="39" t="s">
        <v>142</v>
      </c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</row>
    <row r="14" spans="1:65" x14ac:dyDescent="0.25">
      <c r="A14" s="1"/>
      <c r="B14" s="90"/>
      <c r="C14" s="136"/>
      <c r="D14" s="34" t="s">
        <v>1887</v>
      </c>
      <c r="E14" s="34"/>
      <c r="F14" s="34"/>
      <c r="G14" s="34"/>
      <c r="H14" s="114"/>
      <c r="I14" s="114"/>
      <c r="J14" s="114"/>
      <c r="K14" s="114"/>
      <c r="L14" s="114"/>
      <c r="M14" s="114"/>
      <c r="N14" s="114"/>
      <c r="O14" s="136"/>
      <c r="P14" s="34" t="s">
        <v>1888</v>
      </c>
      <c r="Q14" s="34"/>
      <c r="R14" s="34"/>
      <c r="S14" s="34"/>
      <c r="T14" s="114"/>
      <c r="U14" s="114"/>
      <c r="V14" s="114"/>
      <c r="W14" s="114"/>
      <c r="X14" s="114"/>
      <c r="Y14" s="50"/>
      <c r="Z14" s="50"/>
      <c r="AA14" s="50"/>
      <c r="AB14" s="50"/>
      <c r="AC14" s="50"/>
      <c r="AD14" s="50"/>
      <c r="AE14" s="50"/>
      <c r="AF14" s="50"/>
      <c r="AG14" s="133"/>
      <c r="AH14" s="132"/>
      <c r="AI14" s="39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4.5" customHeight="1" x14ac:dyDescent="0.25">
      <c r="A15" s="15"/>
      <c r="B15" s="90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114"/>
      <c r="O15" s="114"/>
      <c r="P15" s="114"/>
      <c r="Q15" s="114"/>
      <c r="R15" s="114"/>
      <c r="S15" s="114"/>
      <c r="T15" s="114"/>
      <c r="U15" s="114"/>
      <c r="V15" s="114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17"/>
      <c r="AH15" s="132"/>
      <c r="AI15" s="397"/>
      <c r="AJ15" s="33"/>
      <c r="AK15" s="33"/>
      <c r="AL15" s="33"/>
      <c r="AM15" s="33"/>
      <c r="AN15" s="33"/>
      <c r="AO15" s="29" t="s">
        <v>46</v>
      </c>
      <c r="AP15" s="33"/>
      <c r="AQ15" s="33"/>
      <c r="AR15" s="33"/>
      <c r="AS15" s="39" t="s">
        <v>142</v>
      </c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</row>
    <row r="16" spans="1:65" x14ac:dyDescent="0.25">
      <c r="A16" s="1"/>
      <c r="B16" s="90"/>
      <c r="C16" s="136"/>
      <c r="D16" s="34" t="s">
        <v>1889</v>
      </c>
      <c r="E16" s="34"/>
      <c r="F16" s="34"/>
      <c r="G16" s="138" t="s">
        <v>1890</v>
      </c>
      <c r="H16" s="138"/>
      <c r="I16" s="138"/>
      <c r="J16" s="8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  <c r="AA16" s="399"/>
      <c r="AB16" s="399"/>
      <c r="AC16" s="399"/>
      <c r="AD16" s="399"/>
      <c r="AE16" s="399"/>
      <c r="AF16" s="399"/>
      <c r="AG16" s="133"/>
      <c r="AH16" s="132"/>
      <c r="AI16" s="39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4.5" customHeight="1" x14ac:dyDescent="0.25">
      <c r="A17" s="15"/>
      <c r="B17" s="9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50"/>
      <c r="AG17" s="133"/>
      <c r="AH17" s="132"/>
      <c r="AI17" s="39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</row>
    <row r="18" spans="1:65" x14ac:dyDescent="0.25">
      <c r="A18" s="15"/>
      <c r="B18" s="90"/>
      <c r="C18" s="396" t="s">
        <v>1891</v>
      </c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133"/>
      <c r="AH18" s="132"/>
      <c r="AI18" s="39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</row>
    <row r="19" spans="1:65" ht="4.5" customHeight="1" x14ac:dyDescent="0.25">
      <c r="A19" s="15"/>
      <c r="B19" s="90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341"/>
      <c r="X19" s="139"/>
      <c r="Y19" s="139"/>
      <c r="Z19" s="139"/>
      <c r="AA19" s="139"/>
      <c r="AB19" s="139"/>
      <c r="AC19" s="139"/>
      <c r="AD19" s="139"/>
      <c r="AE19" s="139"/>
      <c r="AF19" s="139"/>
      <c r="AG19" s="133"/>
      <c r="AH19" s="132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</row>
    <row r="20" spans="1:65" x14ac:dyDescent="0.25">
      <c r="A20" s="15"/>
      <c r="B20" s="342"/>
      <c r="C20" s="136"/>
      <c r="D20" s="140" t="s">
        <v>1892</v>
      </c>
      <c r="E20" s="140"/>
      <c r="F20" s="114"/>
      <c r="G20" s="141"/>
      <c r="H20" s="141"/>
      <c r="I20" s="141"/>
      <c r="J20" s="141"/>
      <c r="K20" s="141"/>
      <c r="L20" s="141"/>
      <c r="M20" s="141"/>
      <c r="N20" s="141"/>
      <c r="O20" s="136"/>
      <c r="P20" s="142" t="s">
        <v>1893</v>
      </c>
      <c r="Q20" s="34"/>
      <c r="R20" s="34"/>
      <c r="S20" s="141"/>
      <c r="T20" s="141"/>
      <c r="U20" s="141"/>
      <c r="V20" s="141"/>
      <c r="W20" s="136"/>
      <c r="X20" s="142" t="s">
        <v>1894</v>
      </c>
      <c r="Y20" s="141"/>
      <c r="Z20" s="34"/>
      <c r="AA20" s="141"/>
      <c r="AB20" s="141"/>
      <c r="AC20" s="141"/>
      <c r="AD20" s="141"/>
      <c r="AE20" s="141"/>
      <c r="AF20" s="141"/>
      <c r="AG20" s="133"/>
      <c r="AH20" s="132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</row>
    <row r="21" spans="1:65" ht="4.5" customHeight="1" x14ac:dyDescent="0.25">
      <c r="A21" s="15"/>
      <c r="B21" s="9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50"/>
      <c r="AG21" s="133"/>
      <c r="AH21" s="132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</row>
    <row r="22" spans="1:65" ht="16.5" customHeight="1" x14ac:dyDescent="0.25">
      <c r="A22" s="1"/>
      <c r="B22" s="90"/>
      <c r="C22" s="400" t="s">
        <v>1895</v>
      </c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356"/>
      <c r="AD22" s="356"/>
      <c r="AE22" s="356"/>
      <c r="AF22" s="356"/>
      <c r="AG22" s="133"/>
      <c r="AH22" s="132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6.5" customHeight="1" x14ac:dyDescent="0.25">
      <c r="A23" s="15"/>
      <c r="B23" s="9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356"/>
      <c r="AD23" s="356"/>
      <c r="AE23" s="356"/>
      <c r="AF23" s="356"/>
      <c r="AG23" s="133"/>
      <c r="AH23" s="132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4.5" customHeight="1" x14ac:dyDescent="0.25">
      <c r="A24" s="15"/>
      <c r="B24" s="90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33"/>
      <c r="AH24" s="132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</row>
    <row r="25" spans="1:65" ht="39" customHeight="1" x14ac:dyDescent="0.25">
      <c r="A25" s="1"/>
      <c r="B25" s="144"/>
      <c r="C25" s="401" t="s">
        <v>1896</v>
      </c>
      <c r="D25" s="401"/>
      <c r="E25" s="401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145"/>
      <c r="AH25" s="132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4.5" customHeight="1" x14ac:dyDescent="0.25">
      <c r="A26" s="15"/>
      <c r="B26" s="90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33"/>
      <c r="AH26" s="132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 x14ac:dyDescent="0.25">
      <c r="A27" s="1"/>
      <c r="B27" s="90"/>
      <c r="C27" s="402" t="s">
        <v>1897</v>
      </c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4" t="s">
        <v>1898</v>
      </c>
      <c r="AD27" s="404"/>
      <c r="AE27" s="404"/>
      <c r="AF27" s="404"/>
      <c r="AG27" s="133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</row>
    <row r="28" spans="1:65" ht="4.5" customHeight="1" x14ac:dyDescent="0.25">
      <c r="A28" s="15"/>
      <c r="B28" s="9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50"/>
      <c r="AG28" s="133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</row>
    <row r="29" spans="1:65" ht="15.75" customHeight="1" x14ac:dyDescent="0.25">
      <c r="A29" s="1"/>
      <c r="B29" s="90"/>
      <c r="C29" s="396" t="s">
        <v>1899</v>
      </c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133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4.5" customHeight="1" x14ac:dyDescent="0.25">
      <c r="A30" s="1"/>
      <c r="B30" s="9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50"/>
      <c r="AG30" s="146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5.75" customHeight="1" x14ac:dyDescent="0.25">
      <c r="A31" s="1"/>
      <c r="B31" s="90"/>
      <c r="C31" s="407" t="s">
        <v>1900</v>
      </c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8" t="s">
        <v>1890</v>
      </c>
      <c r="V31" s="408"/>
      <c r="W31" s="408"/>
      <c r="X31" s="408"/>
      <c r="Y31" s="403"/>
      <c r="Z31" s="403"/>
      <c r="AA31" s="403"/>
      <c r="AB31" s="403"/>
      <c r="AC31" s="403"/>
      <c r="AD31" s="403"/>
      <c r="AE31" s="403"/>
      <c r="AF31" s="403"/>
      <c r="AG31" s="14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</row>
    <row r="32" spans="1:65" ht="4.5" customHeight="1" x14ac:dyDescent="0.25">
      <c r="A32" s="1"/>
      <c r="B32" s="9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50"/>
      <c r="AG32" s="146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 x14ac:dyDescent="0.25">
      <c r="A33" s="1"/>
      <c r="B33" s="90"/>
      <c r="C33" s="396" t="s">
        <v>1901</v>
      </c>
      <c r="D33" s="396"/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133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4.5" customHeight="1" x14ac:dyDescent="0.25">
      <c r="A34" s="1"/>
      <c r="B34" s="90"/>
      <c r="C34" s="383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17"/>
      <c r="AH34" s="117"/>
      <c r="AI34" s="33"/>
      <c r="AJ34" s="33"/>
      <c r="AK34" s="33"/>
      <c r="AL34" s="33"/>
      <c r="AM34" s="33"/>
      <c r="AN34" s="33"/>
      <c r="AO34" s="29" t="s">
        <v>46</v>
      </c>
      <c r="AP34" s="33"/>
      <c r="AQ34" s="33"/>
      <c r="AR34" s="33"/>
      <c r="AS34" s="39" t="s">
        <v>142</v>
      </c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</row>
    <row r="35" spans="1:65" ht="15.75" customHeight="1" x14ac:dyDescent="0.25">
      <c r="A35" s="1"/>
      <c r="B35" s="90"/>
      <c r="C35" s="136"/>
      <c r="D35" s="405" t="s">
        <v>1902</v>
      </c>
      <c r="E35" s="405"/>
      <c r="F35" s="405"/>
      <c r="G35" s="405"/>
      <c r="H35" s="405"/>
      <c r="I35" s="136"/>
      <c r="J35" s="405" t="s">
        <v>1903</v>
      </c>
      <c r="K35" s="405"/>
      <c r="L35" s="405"/>
      <c r="M35" s="405"/>
      <c r="N35" s="136"/>
      <c r="O35" s="405" t="s">
        <v>1904</v>
      </c>
      <c r="P35" s="405"/>
      <c r="Q35" s="405"/>
      <c r="R35" s="136"/>
      <c r="S35" s="406" t="s">
        <v>1905</v>
      </c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133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</row>
    <row r="36" spans="1:65" ht="4.5" customHeight="1" x14ac:dyDescent="0.25">
      <c r="A36" s="1"/>
      <c r="B36" s="90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17"/>
      <c r="AH36" s="117"/>
      <c r="AI36" s="33"/>
      <c r="AJ36" s="33"/>
      <c r="AK36" s="33"/>
      <c r="AL36" s="33"/>
      <c r="AM36" s="33"/>
      <c r="AN36" s="33"/>
      <c r="AO36" s="29" t="s">
        <v>46</v>
      </c>
      <c r="AP36" s="33"/>
      <c r="AQ36" s="33"/>
      <c r="AR36" s="33"/>
      <c r="AS36" s="39" t="s">
        <v>142</v>
      </c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</row>
    <row r="37" spans="1:65" ht="15.75" customHeight="1" x14ac:dyDescent="0.25">
      <c r="A37" s="1"/>
      <c r="B37" s="90"/>
      <c r="C37" s="136"/>
      <c r="D37" s="405" t="s">
        <v>1906</v>
      </c>
      <c r="E37" s="405"/>
      <c r="F37" s="405"/>
      <c r="G37" s="405"/>
      <c r="H37" s="405"/>
      <c r="I37" s="136"/>
      <c r="J37" s="406" t="s">
        <v>1907</v>
      </c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133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4.5" customHeight="1" x14ac:dyDescent="0.25">
      <c r="A38" s="1"/>
      <c r="B38" s="90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133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</row>
    <row r="39" spans="1:65" x14ac:dyDescent="0.25">
      <c r="A39" s="1"/>
      <c r="B39" s="90"/>
      <c r="C39" s="396" t="s">
        <v>1908</v>
      </c>
      <c r="D39" s="396"/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146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x14ac:dyDescent="0.25">
      <c r="A40" s="1"/>
      <c r="B40" s="90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17"/>
      <c r="AH40" s="117"/>
      <c r="AI40" s="33"/>
      <c r="AJ40" s="33"/>
      <c r="AK40" s="33"/>
      <c r="AL40" s="33"/>
      <c r="AM40" s="33"/>
      <c r="AN40" s="33"/>
      <c r="AO40" s="29" t="s">
        <v>46</v>
      </c>
      <c r="AP40" s="33"/>
      <c r="AQ40" s="33"/>
      <c r="AR40" s="33"/>
      <c r="AS40" s="39" t="s">
        <v>142</v>
      </c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</row>
    <row r="41" spans="1:65" ht="15.75" customHeight="1" x14ac:dyDescent="0.25">
      <c r="A41" s="1"/>
      <c r="B41" s="90"/>
      <c r="C41" s="136"/>
      <c r="D41" s="405" t="s">
        <v>1909</v>
      </c>
      <c r="E41" s="405"/>
      <c r="F41" s="405"/>
      <c r="G41" s="405"/>
      <c r="H41" s="405"/>
      <c r="I41" s="405"/>
      <c r="J41" s="405"/>
      <c r="K41" s="136"/>
      <c r="L41" s="405" t="s">
        <v>1910</v>
      </c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136"/>
      <c r="X41" s="406" t="s">
        <v>1911</v>
      </c>
      <c r="Y41" s="406"/>
      <c r="Z41" s="406"/>
      <c r="AA41" s="406"/>
      <c r="AB41" s="406"/>
      <c r="AC41" s="406"/>
      <c r="AD41" s="406"/>
      <c r="AE41" s="406"/>
      <c r="AF41" s="406"/>
      <c r="AG41" s="133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</row>
    <row r="42" spans="1:65" ht="4.5" customHeight="1" x14ac:dyDescent="0.25">
      <c r="A42" s="1"/>
      <c r="B42" s="90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17"/>
      <c r="AH42" s="117"/>
      <c r="AI42" s="33"/>
      <c r="AJ42" s="33"/>
      <c r="AK42" s="33"/>
      <c r="AL42" s="33"/>
      <c r="AM42" s="33"/>
      <c r="AN42" s="33"/>
      <c r="AO42" s="29" t="s">
        <v>46</v>
      </c>
      <c r="AP42" s="33"/>
      <c r="AQ42" s="33"/>
      <c r="AR42" s="33"/>
      <c r="AS42" s="39" t="s">
        <v>142</v>
      </c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</row>
    <row r="43" spans="1:65" ht="15.75" customHeight="1" x14ac:dyDescent="0.25">
      <c r="A43" s="1"/>
      <c r="B43" s="90"/>
      <c r="C43" s="136"/>
      <c r="D43" s="405" t="s">
        <v>1912</v>
      </c>
      <c r="E43" s="405"/>
      <c r="F43" s="405"/>
      <c r="G43" s="405"/>
      <c r="H43" s="405"/>
      <c r="I43" s="405"/>
      <c r="J43" s="405"/>
      <c r="K43" s="136"/>
      <c r="L43" s="405" t="s">
        <v>1913</v>
      </c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136"/>
      <c r="X43" s="406" t="s">
        <v>1914</v>
      </c>
      <c r="Y43" s="406"/>
      <c r="Z43" s="406"/>
      <c r="AA43" s="406"/>
      <c r="AB43" s="406"/>
      <c r="AC43" s="406"/>
      <c r="AD43" s="406"/>
      <c r="AE43" s="406"/>
      <c r="AF43" s="406"/>
      <c r="AG43" s="133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</row>
    <row r="44" spans="1:65" ht="4.5" customHeight="1" x14ac:dyDescent="0.25">
      <c r="A44" s="1"/>
      <c r="B44" s="90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17"/>
      <c r="AH44" s="117"/>
      <c r="AI44" s="33"/>
      <c r="AJ44" s="33"/>
      <c r="AK44" s="33"/>
      <c r="AL44" s="33"/>
      <c r="AM44" s="33"/>
      <c r="AN44" s="33"/>
      <c r="AO44" s="29" t="s">
        <v>46</v>
      </c>
      <c r="AP44" s="33"/>
      <c r="AQ44" s="33"/>
      <c r="AR44" s="33"/>
      <c r="AS44" s="39" t="s">
        <v>142</v>
      </c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</row>
    <row r="45" spans="1:65" ht="15.75" customHeight="1" x14ac:dyDescent="0.25">
      <c r="A45" s="1"/>
      <c r="B45" s="90"/>
      <c r="C45" s="136"/>
      <c r="D45" s="405" t="s">
        <v>1915</v>
      </c>
      <c r="E45" s="405"/>
      <c r="F45" s="405"/>
      <c r="G45" s="405"/>
      <c r="H45" s="405"/>
      <c r="I45" s="405"/>
      <c r="J45" s="405"/>
      <c r="K45" s="136"/>
      <c r="L45" s="405" t="s">
        <v>1916</v>
      </c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136"/>
      <c r="X45" s="406" t="s">
        <v>1917</v>
      </c>
      <c r="Y45" s="406"/>
      <c r="Z45" s="406"/>
      <c r="AA45" s="406"/>
      <c r="AB45" s="406"/>
      <c r="AC45" s="406"/>
      <c r="AD45" s="406"/>
      <c r="AE45" s="406"/>
      <c r="AF45" s="406"/>
      <c r="AG45" s="133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4.5" customHeight="1" x14ac:dyDescent="0.25">
      <c r="A46" s="1"/>
      <c r="B46" s="90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17"/>
      <c r="AH46" s="117"/>
      <c r="AI46" s="33"/>
      <c r="AJ46" s="33"/>
      <c r="AK46" s="33"/>
      <c r="AL46" s="33"/>
      <c r="AM46" s="33"/>
      <c r="AN46" s="33"/>
      <c r="AO46" s="29" t="s">
        <v>46</v>
      </c>
      <c r="AP46" s="33"/>
      <c r="AQ46" s="33"/>
      <c r="AR46" s="33"/>
      <c r="AS46" s="39" t="s">
        <v>142</v>
      </c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</row>
    <row r="47" spans="1:65" ht="15.75" customHeight="1" x14ac:dyDescent="0.25">
      <c r="A47" s="1"/>
      <c r="B47" s="90"/>
      <c r="C47" s="136"/>
      <c r="D47" s="405" t="s">
        <v>1918</v>
      </c>
      <c r="E47" s="405"/>
      <c r="F47" s="405"/>
      <c r="G47" s="405"/>
      <c r="H47" s="405"/>
      <c r="I47" s="405"/>
      <c r="J47" s="405"/>
      <c r="K47" s="136"/>
      <c r="L47" s="405" t="s">
        <v>1919</v>
      </c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136"/>
      <c r="X47" s="410"/>
      <c r="Y47" s="410"/>
      <c r="Z47" s="410"/>
      <c r="AA47" s="410"/>
      <c r="AB47" s="410"/>
      <c r="AC47" s="410"/>
      <c r="AD47" s="410"/>
      <c r="AE47" s="410"/>
      <c r="AF47" s="410"/>
      <c r="AG47" s="133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</row>
    <row r="48" spans="1:65" ht="4.5" customHeight="1" x14ac:dyDescent="0.25">
      <c r="A48" s="1"/>
      <c r="B48" s="90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17"/>
      <c r="AH48" s="117"/>
      <c r="AI48" s="33"/>
      <c r="AJ48" s="33"/>
      <c r="AK48" s="33"/>
      <c r="AL48" s="33"/>
      <c r="AM48" s="33"/>
      <c r="AN48" s="33"/>
      <c r="AO48" s="29" t="s">
        <v>46</v>
      </c>
      <c r="AP48" s="33"/>
      <c r="AQ48" s="33"/>
      <c r="AR48" s="33"/>
      <c r="AS48" s="39" t="s">
        <v>142</v>
      </c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</row>
    <row r="49" spans="1:65" ht="15.75" customHeight="1" x14ac:dyDescent="0.25">
      <c r="A49" s="1"/>
      <c r="B49" s="90"/>
      <c r="C49" s="136"/>
      <c r="D49" s="405" t="s">
        <v>1920</v>
      </c>
      <c r="E49" s="405"/>
      <c r="F49" s="405"/>
      <c r="G49" s="405"/>
      <c r="H49" s="405"/>
      <c r="I49" s="405"/>
      <c r="J49" s="405"/>
      <c r="K49" s="136"/>
      <c r="L49" s="406" t="s">
        <v>1921</v>
      </c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406"/>
      <c r="AB49" s="406"/>
      <c r="AC49" s="406"/>
      <c r="AD49" s="406"/>
      <c r="AE49" s="406"/>
      <c r="AF49" s="406"/>
      <c r="AG49" s="133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4.5" customHeight="1" x14ac:dyDescent="0.25">
      <c r="A50" s="1"/>
      <c r="B50" s="90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17"/>
      <c r="AH50" s="117"/>
      <c r="AI50" s="33"/>
      <c r="AJ50" s="33"/>
      <c r="AK50" s="33"/>
      <c r="AL50" s="33"/>
      <c r="AM50" s="33"/>
      <c r="AN50" s="33"/>
      <c r="AO50" s="29" t="s">
        <v>46</v>
      </c>
      <c r="AP50" s="33"/>
      <c r="AQ50" s="33"/>
      <c r="AR50" s="33"/>
      <c r="AS50" s="39" t="s">
        <v>142</v>
      </c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</row>
    <row r="51" spans="1:65" ht="15.75" customHeight="1" x14ac:dyDescent="0.25">
      <c r="A51" s="1"/>
      <c r="B51" s="90"/>
      <c r="C51" s="136"/>
      <c r="D51" s="405" t="s">
        <v>1922</v>
      </c>
      <c r="E51" s="405"/>
      <c r="F51" s="405"/>
      <c r="G51" s="405"/>
      <c r="H51" s="405"/>
      <c r="I51" s="405"/>
      <c r="J51" s="405"/>
      <c r="K51" s="136"/>
      <c r="L51" s="406" t="s">
        <v>426</v>
      </c>
      <c r="M51" s="406"/>
      <c r="N51" s="406"/>
      <c r="O51" s="411" t="s">
        <v>1890</v>
      </c>
      <c r="P51" s="411"/>
      <c r="Q51" s="411"/>
      <c r="R51" s="411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133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</row>
    <row r="52" spans="1:65" ht="17.25" customHeight="1" thickBot="1" x14ac:dyDescent="0.3">
      <c r="A52" s="1"/>
      <c r="B52" s="90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34"/>
      <c r="AG52" s="146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8.75" customHeight="1" thickBot="1" x14ac:dyDescent="0.3">
      <c r="A53" s="1"/>
      <c r="B53" s="148"/>
      <c r="C53" s="409" t="s">
        <v>1923</v>
      </c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111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</row>
    <row r="54" spans="1:65" ht="18.75" customHeight="1" x14ac:dyDescent="0.25">
      <c r="A54" s="1"/>
      <c r="B54" s="148"/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111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</row>
    <row r="55" spans="1:65" ht="15.75" customHeight="1" thickBot="1" x14ac:dyDescent="0.3">
      <c r="A55" s="1"/>
      <c r="B55" s="90"/>
      <c r="C55" s="412"/>
      <c r="D55" s="412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111"/>
      <c r="AH55" s="117"/>
      <c r="AI55" s="117"/>
      <c r="AJ55" s="33" t="s">
        <v>136</v>
      </c>
      <c r="AK55" s="33">
        <v>13</v>
      </c>
      <c r="AL55" s="33">
        <v>24</v>
      </c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8.75" customHeight="1" x14ac:dyDescent="0.25">
      <c r="A56" s="1"/>
      <c r="B56" s="90"/>
      <c r="C56" s="21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50"/>
      <c r="X56" s="104"/>
      <c r="Y56" s="104"/>
      <c r="Z56" s="104"/>
      <c r="AA56" s="104"/>
      <c r="AB56" s="104"/>
      <c r="AC56" s="104"/>
      <c r="AD56" s="104"/>
      <c r="AE56" s="104"/>
      <c r="AF56" s="50"/>
      <c r="AG56" s="94"/>
      <c r="AH56" s="117"/>
      <c r="AI56" s="117"/>
      <c r="AJ56" s="33"/>
      <c r="AK56" s="33"/>
      <c r="AL56" s="33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9.5" customHeight="1" x14ac:dyDescent="0.25">
      <c r="A57" s="1"/>
      <c r="B57" s="90"/>
      <c r="C57" s="398" t="s">
        <v>1924</v>
      </c>
      <c r="D57" s="398"/>
      <c r="E57" s="398"/>
      <c r="F57" s="398"/>
      <c r="G57" s="398"/>
      <c r="H57" s="398"/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  <c r="AA57" s="356"/>
      <c r="AB57" s="356"/>
      <c r="AC57" s="356"/>
      <c r="AD57" s="356"/>
      <c r="AE57" s="356"/>
      <c r="AF57" s="356"/>
      <c r="AG57" s="111"/>
      <c r="AH57" s="117"/>
      <c r="AI57" s="117"/>
      <c r="AJ57" s="33" t="s">
        <v>141</v>
      </c>
      <c r="AK57" s="33">
        <v>0</v>
      </c>
      <c r="AL57" s="33">
        <v>60</v>
      </c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</row>
    <row r="58" spans="1:65" ht="15.75" customHeight="1" x14ac:dyDescent="0.25">
      <c r="A58" s="1"/>
      <c r="B58" s="90"/>
      <c r="C58" s="21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50"/>
      <c r="X58" s="104"/>
      <c r="Y58" s="104"/>
      <c r="Z58" s="104"/>
      <c r="AA58" s="104"/>
      <c r="AB58" s="104"/>
      <c r="AC58" s="104"/>
      <c r="AD58" s="104"/>
      <c r="AE58" s="104"/>
      <c r="AF58" s="50"/>
      <c r="AG58" s="94"/>
      <c r="AH58" s="117"/>
      <c r="AI58" s="117"/>
      <c r="AJ58" s="33"/>
      <c r="AK58" s="33"/>
      <c r="AL58" s="33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</row>
    <row r="59" spans="1:65" ht="23.25" customHeight="1" x14ac:dyDescent="0.25">
      <c r="A59" s="1"/>
      <c r="B59" s="90"/>
      <c r="C59" s="413" t="s">
        <v>1925</v>
      </c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94"/>
      <c r="AH59" s="116"/>
      <c r="AI59" s="116"/>
      <c r="AJ59" s="33" t="s">
        <v>146</v>
      </c>
      <c r="AK59" s="33">
        <v>40</v>
      </c>
      <c r="AL59" s="33">
        <v>50</v>
      </c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</row>
    <row r="60" spans="1:65" x14ac:dyDescent="0.25">
      <c r="A60" s="1"/>
      <c r="B60" s="90"/>
      <c r="C60" s="151" t="s">
        <v>177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93"/>
      <c r="AG60" s="94"/>
      <c r="AH60" s="116"/>
      <c r="AI60" s="116"/>
      <c r="AJ60" s="33" t="s">
        <v>153</v>
      </c>
      <c r="AK60" s="55">
        <v>14</v>
      </c>
      <c r="AL60" s="55">
        <v>23</v>
      </c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</row>
    <row r="61" spans="1:65" x14ac:dyDescent="0.25">
      <c r="A61" s="1"/>
      <c r="B61" s="90"/>
      <c r="C61" s="151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93"/>
      <c r="AG61" s="94"/>
      <c r="AH61" s="116"/>
      <c r="AI61" s="116"/>
      <c r="AJ61" s="33"/>
      <c r="AK61" s="55"/>
      <c r="AL61" s="55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</row>
    <row r="62" spans="1:65" ht="15.75" customHeight="1" x14ac:dyDescent="0.25">
      <c r="A62" s="1"/>
      <c r="B62" s="90"/>
      <c r="C62" s="151" t="s">
        <v>1926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362"/>
      <c r="O62" s="362"/>
      <c r="P62" s="362"/>
      <c r="Q62" s="362"/>
      <c r="R62" s="362"/>
      <c r="S62" s="362"/>
      <c r="T62" s="50"/>
      <c r="U62" s="50" t="s">
        <v>1927</v>
      </c>
      <c r="V62" s="50"/>
      <c r="W62" s="50"/>
      <c r="X62" s="414" t="str">
        <f>IF(OR($N$62="",$N$62="Selecionar"),"Sel. Município empreendimento",VLOOKUP(N62,AD104:AI956,6,FALSE))</f>
        <v>Sel. Município empreendimento</v>
      </c>
      <c r="Y62" s="414"/>
      <c r="Z62" s="414"/>
      <c r="AA62" s="414"/>
      <c r="AB62" s="414"/>
      <c r="AC62" s="414"/>
      <c r="AD62" s="414"/>
      <c r="AE62" s="414"/>
      <c r="AF62" s="93"/>
      <c r="AG62" s="94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</row>
    <row r="63" spans="1:65" ht="15.75" customHeight="1" x14ac:dyDescent="0.25">
      <c r="A63" s="1"/>
      <c r="B63" s="90"/>
      <c r="C63" s="379" t="s">
        <v>182</v>
      </c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94"/>
      <c r="AH63" s="116"/>
      <c r="AI63" s="116"/>
      <c r="AJ63" s="33"/>
      <c r="AK63" s="33"/>
      <c r="AL63" s="33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</row>
    <row r="64" spans="1:65" ht="15.75" customHeight="1" x14ac:dyDescent="0.25">
      <c r="A64" s="1"/>
      <c r="B64" s="90"/>
      <c r="C64" s="87" t="s">
        <v>186</v>
      </c>
      <c r="D64" s="71"/>
      <c r="E64" s="71"/>
      <c r="F64" s="380" t="s">
        <v>187</v>
      </c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71"/>
      <c r="R64" s="71"/>
      <c r="S64" s="380" t="s">
        <v>188</v>
      </c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71"/>
      <c r="AE64" s="71"/>
      <c r="AF64" s="88"/>
      <c r="AG64" s="94"/>
      <c r="AH64" s="116"/>
      <c r="AI64" s="116"/>
      <c r="AJ64" s="33" t="s">
        <v>165</v>
      </c>
      <c r="AK64" s="33">
        <v>40</v>
      </c>
      <c r="AL64" s="55">
        <v>51</v>
      </c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</row>
    <row r="65" spans="1:65" ht="15.75" customHeight="1" x14ac:dyDescent="0.25">
      <c r="A65" s="1"/>
      <c r="B65" s="90"/>
      <c r="C65" s="151" t="s">
        <v>192</v>
      </c>
      <c r="D65" s="50"/>
      <c r="E65" s="35"/>
      <c r="F65" s="362"/>
      <c r="G65" s="362"/>
      <c r="H65" s="50" t="s">
        <v>193</v>
      </c>
      <c r="I65" s="50"/>
      <c r="J65" s="362"/>
      <c r="K65" s="362"/>
      <c r="L65" s="50" t="s">
        <v>195</v>
      </c>
      <c r="M65" s="50"/>
      <c r="N65" s="362"/>
      <c r="O65" s="362"/>
      <c r="P65" s="50" t="s">
        <v>194</v>
      </c>
      <c r="Q65" s="50"/>
      <c r="R65" s="343"/>
      <c r="S65" s="362"/>
      <c r="T65" s="362"/>
      <c r="U65" s="50" t="s">
        <v>193</v>
      </c>
      <c r="V65" s="50"/>
      <c r="W65" s="362"/>
      <c r="X65" s="362"/>
      <c r="Y65" s="50" t="s">
        <v>195</v>
      </c>
      <c r="Z65" s="50"/>
      <c r="AA65" s="362"/>
      <c r="AB65" s="362"/>
      <c r="AC65" s="50" t="s">
        <v>194</v>
      </c>
      <c r="AD65" s="50"/>
      <c r="AE65" s="50"/>
      <c r="AF65" s="93"/>
      <c r="AG65" s="94"/>
      <c r="AH65" s="116"/>
      <c r="AI65" s="116"/>
      <c r="AJ65" s="33"/>
      <c r="AK65" s="33"/>
      <c r="AL65" s="33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</row>
    <row r="66" spans="1:65" ht="4.5" customHeight="1" x14ac:dyDescent="0.25">
      <c r="A66" s="1"/>
      <c r="B66" s="90"/>
      <c r="C66" s="151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35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93"/>
      <c r="AG66" s="94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</row>
    <row r="67" spans="1:65" ht="15.75" customHeight="1" x14ac:dyDescent="0.25">
      <c r="A67" s="1"/>
      <c r="B67" s="90"/>
      <c r="C67" s="151" t="s">
        <v>205</v>
      </c>
      <c r="D67" s="50"/>
      <c r="E67" s="50"/>
      <c r="F67" s="50"/>
      <c r="G67" s="50"/>
      <c r="H67" s="50"/>
      <c r="I67" s="35"/>
      <c r="J67" s="362"/>
      <c r="K67" s="362"/>
      <c r="L67" s="362"/>
      <c r="M67" s="362"/>
      <c r="N67" s="362"/>
      <c r="O67" s="362"/>
      <c r="P67" s="50"/>
      <c r="Q67" s="50"/>
      <c r="R67" s="35"/>
      <c r="S67" s="362"/>
      <c r="T67" s="362"/>
      <c r="U67" s="362"/>
      <c r="V67" s="362"/>
      <c r="W67" s="362"/>
      <c r="X67" s="362"/>
      <c r="Y67" s="50"/>
      <c r="Z67" s="50"/>
      <c r="AA67" s="50"/>
      <c r="AB67" s="50"/>
      <c r="AC67" s="50"/>
      <c r="AD67" s="50"/>
      <c r="AE67" s="50"/>
      <c r="AF67" s="93"/>
      <c r="AG67" s="94"/>
      <c r="AH67" s="116"/>
      <c r="AI67" s="33" t="s">
        <v>196</v>
      </c>
      <c r="AJ67" s="89" t="s">
        <v>197</v>
      </c>
      <c r="AK67" s="89" t="s">
        <v>198</v>
      </c>
      <c r="AL67" s="33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</row>
    <row r="68" spans="1:65" ht="4.5" customHeight="1" x14ac:dyDescent="0.25">
      <c r="A68" s="1"/>
      <c r="B68" s="90"/>
      <c r="C68" s="151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93"/>
      <c r="AG68" s="94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</row>
    <row r="69" spans="1:65" ht="15.75" hidden="1" customHeight="1" x14ac:dyDescent="0.25">
      <c r="A69" s="1"/>
      <c r="B69" s="90"/>
      <c r="C69" s="151" t="s">
        <v>1928</v>
      </c>
      <c r="D69" s="50"/>
      <c r="E69" s="50"/>
      <c r="F69" s="50"/>
      <c r="G69" s="50" t="s">
        <v>1929</v>
      </c>
      <c r="H69" s="50"/>
      <c r="I69" s="50"/>
      <c r="J69" s="50"/>
      <c r="K69" s="50"/>
      <c r="L69" s="50"/>
      <c r="M69" s="50"/>
      <c r="N69" s="415"/>
      <c r="O69" s="415"/>
      <c r="P69" s="415"/>
      <c r="Q69" s="415"/>
      <c r="R69" s="50" t="s">
        <v>1930</v>
      </c>
      <c r="S69" s="50"/>
      <c r="T69" s="50"/>
      <c r="U69" s="50"/>
      <c r="V69" s="50"/>
      <c r="W69" s="50"/>
      <c r="X69" s="415"/>
      <c r="Y69" s="415"/>
      <c r="Z69" s="415"/>
      <c r="AA69" s="415"/>
      <c r="AB69" s="415"/>
      <c r="AC69" s="50"/>
      <c r="AD69" s="50"/>
      <c r="AE69" s="50"/>
      <c r="AF69" s="93"/>
      <c r="AG69" s="94"/>
      <c r="AH69" s="116"/>
      <c r="AI69" s="33" t="s">
        <v>206</v>
      </c>
      <c r="AJ69" s="33">
        <v>0</v>
      </c>
      <c r="AK69" s="33">
        <v>7700000</v>
      </c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</row>
    <row r="70" spans="1:65" ht="4.5" customHeight="1" x14ac:dyDescent="0.25">
      <c r="A70" s="1"/>
      <c r="B70" s="90"/>
      <c r="C70" s="151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 t="s">
        <v>1931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93"/>
      <c r="AG70" s="94"/>
      <c r="AH70" s="116"/>
      <c r="AI70" s="95"/>
      <c r="AJ70" s="44"/>
      <c r="AK70" s="95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</row>
    <row r="71" spans="1:65" ht="15.75" hidden="1" customHeight="1" x14ac:dyDescent="0.25">
      <c r="A71" s="1"/>
      <c r="B71" s="90"/>
      <c r="C71" s="151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378" t="s">
        <v>1932</v>
      </c>
      <c r="Q71" s="378"/>
      <c r="R71" s="378"/>
      <c r="S71" s="378"/>
      <c r="T71" s="378"/>
      <c r="U71" s="417" t="s">
        <v>373</v>
      </c>
      <c r="V71" s="417"/>
      <c r="W71" s="417"/>
      <c r="X71" s="417"/>
      <c r="Y71" s="417"/>
      <c r="Z71" s="417"/>
      <c r="AA71" s="417"/>
      <c r="AB71" s="417"/>
      <c r="AC71" s="50"/>
      <c r="AD71" s="50"/>
      <c r="AE71" s="50"/>
      <c r="AF71" s="93"/>
      <c r="AG71" s="94"/>
      <c r="AH71" s="116"/>
      <c r="AI71" s="33"/>
      <c r="AJ71" s="33">
        <v>500000</v>
      </c>
      <c r="AK71" s="33">
        <v>8000000</v>
      </c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</row>
    <row r="72" spans="1:65" ht="4.5" customHeight="1" x14ac:dyDescent="0.25">
      <c r="A72" s="1"/>
      <c r="B72" s="90"/>
      <c r="C72" s="152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4"/>
      <c r="AG72" s="94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</row>
    <row r="73" spans="1:65" ht="7.5" customHeight="1" x14ac:dyDescent="0.25">
      <c r="A73" s="1"/>
      <c r="B73" s="90"/>
      <c r="C73" s="21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50"/>
      <c r="X73" s="104"/>
      <c r="Y73" s="104"/>
      <c r="Z73" s="104"/>
      <c r="AA73" s="104"/>
      <c r="AB73" s="104"/>
      <c r="AC73" s="104"/>
      <c r="AD73" s="104"/>
      <c r="AE73" s="104"/>
      <c r="AF73" s="50"/>
      <c r="AG73" s="94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 x14ac:dyDescent="0.25">
      <c r="A74" s="1"/>
      <c r="B74" s="90"/>
      <c r="C74" s="396" t="s">
        <v>1933</v>
      </c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146"/>
      <c r="AH74" s="117"/>
      <c r="AI74" s="33" t="s">
        <v>218</v>
      </c>
      <c r="AJ74" s="33">
        <v>0</v>
      </c>
      <c r="AK74" s="33">
        <v>7300000</v>
      </c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15.75" customHeight="1" x14ac:dyDescent="0.25">
      <c r="A75" s="1"/>
      <c r="B75" s="155"/>
      <c r="C75" s="34" t="s">
        <v>1934</v>
      </c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36"/>
      <c r="S75" s="50" t="s">
        <v>111</v>
      </c>
      <c r="T75" s="110"/>
      <c r="U75" s="136"/>
      <c r="V75" s="50" t="s">
        <v>1935</v>
      </c>
      <c r="W75" s="156"/>
      <c r="X75" s="50"/>
      <c r="Y75" s="110"/>
      <c r="Z75" s="110"/>
      <c r="AA75" s="157"/>
      <c r="AB75" s="110"/>
      <c r="AC75" s="110"/>
      <c r="AD75" s="110"/>
      <c r="AE75" s="110"/>
      <c r="AF75" s="50"/>
      <c r="AG75" s="94"/>
      <c r="AH75" s="117"/>
      <c r="AI75" s="33"/>
      <c r="AJ75" s="33">
        <v>1000000</v>
      </c>
      <c r="AK75" s="33">
        <v>8500000</v>
      </c>
      <c r="AL75" s="117"/>
      <c r="AM75" s="117"/>
      <c r="AN75" s="117"/>
      <c r="AO75" s="117"/>
      <c r="AP75" s="117"/>
      <c r="AQ75" s="117"/>
      <c r="AR75" s="117"/>
      <c r="AS75" s="117"/>
      <c r="AT75" s="117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</row>
    <row r="76" spans="1:65" ht="4.5" customHeight="1" x14ac:dyDescent="0.25">
      <c r="A76" s="1"/>
      <c r="B76" s="90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17"/>
      <c r="AH76" s="117"/>
      <c r="AI76" s="33"/>
      <c r="AJ76" s="33"/>
      <c r="AK76" s="33"/>
      <c r="AL76" s="33"/>
      <c r="AM76" s="33"/>
      <c r="AN76" s="33"/>
      <c r="AO76" s="29" t="s">
        <v>46</v>
      </c>
      <c r="AP76" s="33"/>
      <c r="AQ76" s="33"/>
      <c r="AR76" s="33"/>
      <c r="AS76" s="39" t="s">
        <v>142</v>
      </c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</row>
    <row r="77" spans="1:65" ht="15.75" customHeight="1" x14ac:dyDescent="0.25">
      <c r="A77" s="1"/>
      <c r="B77" s="155"/>
      <c r="C77" s="34" t="s">
        <v>1936</v>
      </c>
      <c r="D77" s="50"/>
      <c r="E77" s="50"/>
      <c r="F77" s="50"/>
      <c r="G77" s="50"/>
      <c r="H77" s="50"/>
      <c r="I77" s="110"/>
      <c r="J77" s="110"/>
      <c r="K77" s="110"/>
      <c r="L77" s="156"/>
      <c r="M77" s="156"/>
      <c r="N77" s="156"/>
      <c r="O77" s="114"/>
      <c r="P77" s="114"/>
      <c r="Q77" s="114"/>
      <c r="R77" s="136"/>
      <c r="S77" s="50" t="s">
        <v>111</v>
      </c>
      <c r="T77" s="114"/>
      <c r="U77" s="136"/>
      <c r="V77" s="50" t="s">
        <v>1937</v>
      </c>
      <c r="W77" s="114"/>
      <c r="X77" s="50"/>
      <c r="Y77" s="110"/>
      <c r="Z77" s="157"/>
      <c r="AA77" s="110"/>
      <c r="AB77" s="110"/>
      <c r="AC77" s="110"/>
      <c r="AD77" s="110"/>
      <c r="AE77" s="50"/>
      <c r="AF77" s="50"/>
      <c r="AG77" s="94"/>
      <c r="AH77" s="117"/>
      <c r="AI77" s="44" t="s">
        <v>242</v>
      </c>
      <c r="AJ77" s="44">
        <v>0</v>
      </c>
      <c r="AK77" s="95">
        <v>8000000</v>
      </c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</row>
    <row r="78" spans="1:65" ht="4.5" customHeight="1" x14ac:dyDescent="0.25">
      <c r="A78" s="1"/>
      <c r="B78" s="90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17"/>
      <c r="AH78" s="117"/>
      <c r="AI78" s="33"/>
      <c r="AJ78" s="33"/>
      <c r="AK78" s="33"/>
      <c r="AL78" s="33"/>
      <c r="AM78" s="33"/>
      <c r="AN78" s="33"/>
      <c r="AO78" s="29" t="s">
        <v>46</v>
      </c>
      <c r="AP78" s="33"/>
      <c r="AQ78" s="33"/>
      <c r="AR78" s="33"/>
      <c r="AS78" s="39" t="s">
        <v>142</v>
      </c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</row>
    <row r="79" spans="1:65" ht="15.75" customHeight="1" x14ac:dyDescent="0.25">
      <c r="A79" s="1"/>
      <c r="B79" s="155"/>
      <c r="C79" s="34" t="s">
        <v>1938</v>
      </c>
      <c r="D79" s="50"/>
      <c r="E79" s="50"/>
      <c r="F79" s="50"/>
      <c r="G79" s="50"/>
      <c r="H79" s="50"/>
      <c r="I79" s="110"/>
      <c r="J79" s="110"/>
      <c r="K79" s="110"/>
      <c r="L79" s="156"/>
      <c r="M79" s="156"/>
      <c r="N79" s="156"/>
      <c r="O79" s="114"/>
      <c r="P79" s="114"/>
      <c r="Q79" s="114"/>
      <c r="R79" s="136"/>
      <c r="S79" s="50" t="s">
        <v>111</v>
      </c>
      <c r="T79" s="114"/>
      <c r="U79" s="136"/>
      <c r="V79" s="364" t="s">
        <v>1939</v>
      </c>
      <c r="W79" s="364"/>
      <c r="X79" s="364"/>
      <c r="Y79" s="364"/>
      <c r="Z79" s="364"/>
      <c r="AA79" s="364"/>
      <c r="AB79" s="364"/>
      <c r="AC79" s="364"/>
      <c r="AD79" s="364"/>
      <c r="AE79" s="364"/>
      <c r="AF79" s="364"/>
      <c r="AG79" s="121"/>
      <c r="AH79" s="117"/>
      <c r="AI79" s="44"/>
      <c r="AJ79" s="44">
        <v>400000</v>
      </c>
      <c r="AK79" s="95">
        <v>7600000</v>
      </c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</row>
    <row r="80" spans="1:65" ht="11.25" customHeight="1" x14ac:dyDescent="0.25">
      <c r="A80" s="1"/>
      <c r="B80" s="90"/>
      <c r="C80" s="21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94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</row>
    <row r="81" spans="1:65" ht="15.75" customHeight="1" x14ac:dyDescent="0.25">
      <c r="A81" s="1"/>
      <c r="B81" s="90"/>
      <c r="C81" s="418" t="s">
        <v>1940</v>
      </c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94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</row>
    <row r="82" spans="1:65" ht="15.75" customHeight="1" x14ac:dyDescent="0.25">
      <c r="A82" s="1"/>
      <c r="B82" s="155"/>
      <c r="C82" s="419" t="s">
        <v>1941</v>
      </c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19"/>
      <c r="AB82" s="419"/>
      <c r="AC82" s="419"/>
      <c r="AD82" s="419"/>
      <c r="AE82" s="419"/>
      <c r="AF82" s="419"/>
      <c r="AG82" s="94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</row>
    <row r="83" spans="1:65" ht="15.75" customHeight="1" x14ac:dyDescent="0.25">
      <c r="A83" s="1"/>
      <c r="B83" s="155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94"/>
      <c r="AH83" s="132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</row>
    <row r="84" spans="1:65" ht="15.75" customHeight="1" x14ac:dyDescent="0.25">
      <c r="A84" s="1"/>
      <c r="B84" s="155"/>
      <c r="C84" s="356"/>
      <c r="D84" s="356"/>
      <c r="E84" s="356"/>
      <c r="F84" s="356"/>
      <c r="G84" s="356"/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94"/>
      <c r="AH84" s="132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</row>
    <row r="85" spans="1:65" ht="15.75" customHeight="1" x14ac:dyDescent="0.25">
      <c r="A85" s="1"/>
      <c r="B85" s="155"/>
      <c r="C85" s="356"/>
      <c r="D85" s="356"/>
      <c r="E85" s="356"/>
      <c r="F85" s="356"/>
      <c r="G85" s="356"/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94"/>
      <c r="AH85" s="132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</row>
    <row r="86" spans="1:65" ht="15.75" customHeight="1" thickBot="1" x14ac:dyDescent="0.3">
      <c r="A86" s="1"/>
      <c r="B86" s="158"/>
      <c r="C86" s="416" t="s">
        <v>1942</v>
      </c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  <c r="AD86" s="416"/>
      <c r="AE86" s="416"/>
      <c r="AF86" s="416"/>
      <c r="AG86" s="159"/>
      <c r="AH86" s="132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</row>
    <row r="87" spans="1:65" ht="15.75" customHeight="1" x14ac:dyDescent="0.25">
      <c r="A87" s="1"/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63"/>
      <c r="AV87" s="163"/>
      <c r="AW87" s="163"/>
      <c r="AX87" s="163"/>
      <c r="AY87" s="163"/>
      <c r="AZ87" s="163"/>
      <c r="BA87" s="163"/>
      <c r="BB87" s="163"/>
      <c r="BC87" s="163"/>
      <c r="BD87" s="163"/>
      <c r="BE87" s="116"/>
      <c r="BF87" s="116"/>
      <c r="BG87" s="116"/>
      <c r="BH87" s="116"/>
      <c r="BI87" s="116"/>
      <c r="BJ87" s="116"/>
      <c r="BK87" s="116"/>
      <c r="BL87" s="116"/>
      <c r="BM87" s="116"/>
    </row>
    <row r="88" spans="1:65" ht="15.75" customHeight="1" x14ac:dyDescent="0.25">
      <c r="A88" s="1"/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16"/>
      <c r="BF88" s="116"/>
      <c r="BG88" s="116"/>
      <c r="BH88" s="116"/>
      <c r="BI88" s="116"/>
      <c r="BJ88" s="116"/>
      <c r="BK88" s="116"/>
      <c r="BL88" s="116"/>
      <c r="BM88" s="116"/>
    </row>
    <row r="89" spans="1:65" ht="15.75" customHeight="1" x14ac:dyDescent="0.25">
      <c r="A89" s="1"/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63"/>
      <c r="AV89" s="163"/>
      <c r="AW89" s="163"/>
      <c r="AX89" s="163"/>
      <c r="AY89" s="163"/>
      <c r="AZ89" s="163"/>
      <c r="BA89" s="163"/>
      <c r="BB89" s="163"/>
      <c r="BC89" s="163"/>
      <c r="BD89" s="163"/>
      <c r="BE89" s="116"/>
      <c r="BF89" s="116"/>
      <c r="BG89" s="116"/>
      <c r="BH89" s="116"/>
      <c r="BI89" s="116"/>
      <c r="BJ89" s="116"/>
      <c r="BK89" s="116"/>
      <c r="BL89" s="116"/>
      <c r="BM89" s="116"/>
    </row>
    <row r="90" spans="1:65" ht="15.75" customHeight="1" x14ac:dyDescent="0.25">
      <c r="A90" s="1"/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63"/>
      <c r="AV90" s="163"/>
      <c r="AW90" s="163"/>
      <c r="AX90" s="163"/>
      <c r="AY90" s="163"/>
      <c r="AZ90" s="163"/>
      <c r="BA90" s="163"/>
      <c r="BB90" s="163"/>
      <c r="BC90" s="163"/>
      <c r="BD90" s="163"/>
      <c r="BE90" s="116"/>
      <c r="BF90" s="116"/>
      <c r="BG90" s="116"/>
      <c r="BH90" s="116"/>
      <c r="BI90" s="116"/>
      <c r="BJ90" s="116"/>
      <c r="BK90" s="116"/>
      <c r="BL90" s="116"/>
      <c r="BM90" s="116"/>
    </row>
    <row r="91" spans="1:65" ht="15.75" customHeight="1" x14ac:dyDescent="0.25">
      <c r="A91" s="1"/>
      <c r="B91" s="112"/>
      <c r="C91" s="117" t="s">
        <v>1900</v>
      </c>
      <c r="D91" s="117"/>
      <c r="E91" s="117"/>
      <c r="F91" s="117"/>
      <c r="G91" s="117"/>
      <c r="H91" s="117"/>
      <c r="I91" s="117"/>
      <c r="J91" s="117"/>
      <c r="K91" s="117"/>
      <c r="L91" s="117"/>
      <c r="M91" s="164"/>
      <c r="N91" s="117"/>
      <c r="O91" s="117"/>
      <c r="P91" s="117"/>
      <c r="Q91" s="117"/>
      <c r="R91" s="116"/>
      <c r="S91" s="116"/>
      <c r="T91" s="116"/>
      <c r="U91" s="116"/>
      <c r="V91" s="116"/>
      <c r="W91" s="116"/>
      <c r="X91" s="116"/>
      <c r="Y91" s="165" t="s">
        <v>99</v>
      </c>
      <c r="Z91" s="116"/>
      <c r="AA91" s="116"/>
      <c r="AB91" s="116"/>
      <c r="AC91" s="116"/>
      <c r="AD91" s="116"/>
      <c r="AE91" s="116"/>
      <c r="AF91" s="116"/>
      <c r="AG91" s="166"/>
      <c r="AH91" s="117"/>
      <c r="AI91" s="117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7"/>
      <c r="BF91" s="117"/>
      <c r="BG91" s="117"/>
      <c r="BH91" s="117"/>
      <c r="BI91" s="117"/>
      <c r="BJ91" s="117"/>
      <c r="BK91" s="117"/>
      <c r="BL91" s="117"/>
      <c r="BM91" s="117"/>
    </row>
    <row r="92" spans="1:65" ht="15.75" customHeight="1" x14ac:dyDescent="0.25">
      <c r="A92" s="1"/>
      <c r="B92" s="112"/>
      <c r="C92" s="117" t="s">
        <v>1943</v>
      </c>
      <c r="D92" s="117"/>
      <c r="E92" s="117"/>
      <c r="F92" s="117"/>
      <c r="G92" s="117"/>
      <c r="H92" s="117"/>
      <c r="I92" s="117"/>
      <c r="J92" s="117"/>
      <c r="K92" s="117"/>
      <c r="L92" s="117"/>
      <c r="M92" s="164"/>
      <c r="N92" s="117"/>
      <c r="O92" s="117"/>
      <c r="P92" s="117"/>
      <c r="Q92" s="117"/>
      <c r="R92" s="116"/>
      <c r="S92" s="116"/>
      <c r="T92" s="116"/>
      <c r="U92" s="116"/>
      <c r="V92" s="116"/>
      <c r="W92" s="116"/>
      <c r="X92" s="116"/>
      <c r="Y92" s="116" t="s">
        <v>344</v>
      </c>
      <c r="Z92" s="116"/>
      <c r="AA92" s="116"/>
      <c r="AB92" s="116"/>
      <c r="AC92" s="116"/>
      <c r="AD92" s="116"/>
      <c r="AE92" s="116"/>
      <c r="AF92" s="116"/>
      <c r="AG92" s="166"/>
      <c r="AH92" s="117"/>
      <c r="AI92" s="117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 x14ac:dyDescent="0.25">
      <c r="A93" s="1"/>
      <c r="B93" s="112"/>
      <c r="C93" s="117" t="s">
        <v>1944</v>
      </c>
      <c r="D93" s="117"/>
      <c r="E93" s="117"/>
      <c r="F93" s="117"/>
      <c r="G93" s="117"/>
      <c r="H93" s="117"/>
      <c r="I93" s="117"/>
      <c r="J93" s="117"/>
      <c r="K93" s="117"/>
      <c r="L93" s="117"/>
      <c r="M93" s="164"/>
      <c r="N93" s="117"/>
      <c r="O93" s="117"/>
      <c r="P93" s="117"/>
      <c r="Q93" s="117"/>
      <c r="R93" s="116"/>
      <c r="S93" s="116"/>
      <c r="T93" s="116"/>
      <c r="U93" s="116"/>
      <c r="V93" s="116"/>
      <c r="W93" s="116"/>
      <c r="X93" s="116"/>
      <c r="Y93" s="116" t="s">
        <v>352</v>
      </c>
      <c r="Z93" s="116"/>
      <c r="AA93" s="116"/>
      <c r="AB93" s="116"/>
      <c r="AC93" s="116"/>
      <c r="AD93" s="116"/>
      <c r="AE93" s="116"/>
      <c r="AF93" s="116"/>
      <c r="AG93" s="166"/>
      <c r="AH93" s="117"/>
      <c r="AI93" s="117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15.75" customHeight="1" x14ac:dyDescent="0.25">
      <c r="A94" s="1"/>
      <c r="B94" s="112"/>
      <c r="C94" s="117" t="s">
        <v>1945</v>
      </c>
      <c r="D94" s="117"/>
      <c r="E94" s="117"/>
      <c r="F94" s="117"/>
      <c r="G94" s="117"/>
      <c r="H94" s="117"/>
      <c r="I94" s="117"/>
      <c r="J94" s="117"/>
      <c r="K94" s="117"/>
      <c r="L94" s="117"/>
      <c r="M94" s="164"/>
      <c r="N94" s="117"/>
      <c r="O94" s="117"/>
      <c r="P94" s="117"/>
      <c r="Q94" s="117"/>
      <c r="R94" s="116"/>
      <c r="S94" s="116"/>
      <c r="T94" s="116"/>
      <c r="U94" s="116"/>
      <c r="V94" s="116"/>
      <c r="W94" s="116"/>
      <c r="X94" s="116"/>
      <c r="Y94" s="116" t="s">
        <v>360</v>
      </c>
      <c r="Z94" s="116"/>
      <c r="AA94" s="116"/>
      <c r="AB94" s="116"/>
      <c r="AC94" s="116"/>
      <c r="AD94" s="116"/>
      <c r="AE94" s="116"/>
      <c r="AF94" s="116"/>
      <c r="AG94" s="166"/>
      <c r="AH94" s="117"/>
      <c r="AI94" s="117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7"/>
      <c r="BF94" s="117"/>
      <c r="BG94" s="117"/>
      <c r="BH94" s="117"/>
      <c r="BI94" s="117"/>
      <c r="BJ94" s="117"/>
      <c r="BK94" s="117"/>
      <c r="BL94" s="117"/>
      <c r="BM94" s="117"/>
    </row>
    <row r="95" spans="1:65" ht="15.75" customHeight="1" x14ac:dyDescent="0.25">
      <c r="A95" s="1"/>
      <c r="B95" s="112"/>
      <c r="C95" s="117" t="s">
        <v>1946</v>
      </c>
      <c r="D95" s="117"/>
      <c r="E95" s="117"/>
      <c r="F95" s="117"/>
      <c r="G95" s="117"/>
      <c r="H95" s="117"/>
      <c r="I95" s="117"/>
      <c r="J95" s="117"/>
      <c r="K95" s="117"/>
      <c r="L95" s="117"/>
      <c r="M95" s="164"/>
      <c r="N95" s="117"/>
      <c r="O95" s="117"/>
      <c r="P95" s="117"/>
      <c r="Q95" s="117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66"/>
      <c r="AH95" s="117"/>
      <c r="AI95" s="117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 x14ac:dyDescent="0.25">
      <c r="A96" s="1"/>
      <c r="B96" s="112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64"/>
      <c r="N96" s="117"/>
      <c r="O96" s="117"/>
      <c r="P96" s="117"/>
      <c r="Q96" s="117"/>
      <c r="R96" s="116"/>
      <c r="S96" s="116"/>
      <c r="T96" s="116"/>
      <c r="U96" s="116"/>
      <c r="V96" s="116"/>
      <c r="W96" s="116"/>
      <c r="X96" s="116"/>
      <c r="Y96" s="33" t="s">
        <v>373</v>
      </c>
      <c r="Z96" s="116"/>
      <c r="AA96" s="116"/>
      <c r="AB96" s="116"/>
      <c r="AC96" s="116"/>
      <c r="AD96" s="116"/>
      <c r="AE96" s="116"/>
      <c r="AF96" s="116"/>
      <c r="AG96" s="166"/>
      <c r="AH96" s="117"/>
      <c r="AI96" s="117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 x14ac:dyDescent="0.25">
      <c r="A97" s="1"/>
      <c r="B97" s="112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64"/>
      <c r="N97" s="117"/>
      <c r="O97" s="117"/>
      <c r="P97" s="117"/>
      <c r="Q97" s="117"/>
      <c r="R97" s="116"/>
      <c r="S97" s="116"/>
      <c r="T97" s="116"/>
      <c r="U97" s="116"/>
      <c r="V97" s="116"/>
      <c r="W97" s="116"/>
      <c r="X97" s="116"/>
      <c r="Y97" s="116" t="s">
        <v>381</v>
      </c>
      <c r="Z97" s="116"/>
      <c r="AA97" s="116"/>
      <c r="AB97" s="116"/>
      <c r="AC97" s="116"/>
      <c r="AD97" s="116"/>
      <c r="AE97" s="116"/>
      <c r="AF97" s="116"/>
      <c r="AG97" s="166"/>
      <c r="AH97" s="117"/>
      <c r="AI97" s="117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7"/>
      <c r="BF97" s="117"/>
      <c r="BG97" s="117"/>
      <c r="BH97" s="117"/>
      <c r="BI97" s="117"/>
      <c r="BJ97" s="117"/>
      <c r="BK97" s="117"/>
      <c r="BL97" s="117"/>
      <c r="BM97" s="117"/>
    </row>
    <row r="98" spans="1:65" ht="15.75" customHeight="1" x14ac:dyDescent="0.25">
      <c r="A98" s="1"/>
      <c r="B98" s="112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64"/>
      <c r="N98" s="117"/>
      <c r="O98" s="117"/>
      <c r="P98" s="117"/>
      <c r="Q98" s="117"/>
      <c r="R98" s="116"/>
      <c r="S98" s="116"/>
      <c r="T98" s="116"/>
      <c r="U98" s="116"/>
      <c r="V98" s="116"/>
      <c r="W98" s="116"/>
      <c r="X98" s="116"/>
      <c r="Y98" s="116" t="s">
        <v>387</v>
      </c>
      <c r="Z98" s="116"/>
      <c r="AA98" s="116"/>
      <c r="AB98" s="116"/>
      <c r="AC98" s="116"/>
      <c r="AD98" s="116"/>
      <c r="AE98" s="116"/>
      <c r="AF98" s="116"/>
      <c r="AG98" s="166"/>
      <c r="AH98" s="117"/>
      <c r="AI98" s="117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7"/>
      <c r="BF98" s="117"/>
      <c r="BG98" s="117"/>
      <c r="BH98" s="117"/>
      <c r="BI98" s="117"/>
      <c r="BJ98" s="117"/>
      <c r="BK98" s="117"/>
      <c r="BL98" s="117"/>
      <c r="BM98" s="117"/>
    </row>
    <row r="99" spans="1:65" ht="15.75" customHeight="1" x14ac:dyDescent="0.25">
      <c r="A99" s="1"/>
      <c r="B99" s="112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64"/>
      <c r="N99" s="117"/>
      <c r="O99" s="117"/>
      <c r="P99" s="117"/>
      <c r="Q99" s="117"/>
      <c r="R99" s="116"/>
      <c r="S99" s="116"/>
      <c r="T99" s="116"/>
      <c r="U99" s="116"/>
      <c r="V99" s="116"/>
      <c r="W99" s="116"/>
      <c r="X99" s="116"/>
      <c r="Y99" s="116" t="s">
        <v>394</v>
      </c>
      <c r="Z99" s="116"/>
      <c r="AA99" s="116"/>
      <c r="AB99" s="116"/>
      <c r="AC99" s="116"/>
      <c r="AD99" s="116"/>
      <c r="AE99" s="116"/>
      <c r="AF99" s="116"/>
      <c r="AG99" s="166"/>
      <c r="AH99" s="117"/>
      <c r="AI99" s="117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7"/>
      <c r="BF99" s="117"/>
      <c r="BG99" s="117"/>
      <c r="BH99" s="117"/>
      <c r="BI99" s="117"/>
      <c r="BJ99" s="117"/>
      <c r="BK99" s="117"/>
      <c r="BL99" s="117"/>
      <c r="BM99" s="117"/>
    </row>
    <row r="100" spans="1:65" ht="15.75" customHeight="1" x14ac:dyDescent="0.25">
      <c r="A100" s="1"/>
      <c r="B100" s="112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64"/>
      <c r="N100" s="117"/>
      <c r="O100" s="117"/>
      <c r="P100" s="117"/>
      <c r="Q100" s="117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66"/>
      <c r="AH100" s="117"/>
      <c r="AI100" s="117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 x14ac:dyDescent="0.25">
      <c r="A101" s="1"/>
      <c r="B101" s="112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64"/>
      <c r="N101" s="117"/>
      <c r="O101" s="117"/>
      <c r="P101" s="117"/>
      <c r="Q101" s="117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66"/>
      <c r="AH101" s="117"/>
      <c r="AI101" s="117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5.75" customHeight="1" x14ac:dyDescent="0.25">
      <c r="A102" s="1"/>
      <c r="B102" s="112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64"/>
      <c r="N102" s="117"/>
      <c r="O102" s="117"/>
      <c r="P102" s="117"/>
      <c r="Q102" s="117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66"/>
      <c r="AH102" s="117"/>
      <c r="AI102" s="117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7"/>
      <c r="BF102" s="117"/>
      <c r="BG102" s="117"/>
      <c r="BH102" s="117"/>
      <c r="BI102" s="117"/>
      <c r="BJ102" s="117"/>
      <c r="BK102" s="117"/>
      <c r="BL102" s="117"/>
      <c r="BM102" s="117"/>
    </row>
    <row r="103" spans="1:65" ht="15.75" customHeight="1" x14ac:dyDescent="0.25">
      <c r="A103" s="1"/>
      <c r="B103" s="112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64"/>
      <c r="N103" s="117"/>
      <c r="O103" s="117"/>
      <c r="P103" s="117"/>
      <c r="Q103" s="117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33" t="s">
        <v>99</v>
      </c>
      <c r="AE103" s="116"/>
      <c r="AF103" s="116"/>
      <c r="AG103" s="166"/>
      <c r="AH103" s="117"/>
      <c r="AI103" s="117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 x14ac:dyDescent="0.25">
      <c r="A104" s="1"/>
      <c r="B104" s="112"/>
      <c r="C104" s="117" t="s">
        <v>1947</v>
      </c>
      <c r="D104" s="117"/>
      <c r="E104" s="117"/>
      <c r="F104" s="117"/>
      <c r="G104" s="117"/>
      <c r="H104" s="117"/>
      <c r="I104" s="117"/>
      <c r="J104" s="117"/>
      <c r="K104" s="117"/>
      <c r="L104" s="117"/>
      <c r="M104" s="164"/>
      <c r="N104" s="117"/>
      <c r="O104" s="117"/>
      <c r="P104" s="117"/>
      <c r="Q104" s="117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33" t="s">
        <v>345</v>
      </c>
      <c r="AE104" s="116"/>
      <c r="AF104" s="116"/>
      <c r="AG104" s="166"/>
      <c r="AH104" s="117"/>
      <c r="AI104" s="33" t="s">
        <v>346</v>
      </c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7"/>
      <c r="BF104" s="117"/>
      <c r="BG104" s="117"/>
      <c r="BH104" s="117"/>
      <c r="BI104" s="117"/>
      <c r="BJ104" s="117"/>
      <c r="BK104" s="117"/>
      <c r="BL104" s="117"/>
      <c r="BM104" s="117"/>
    </row>
    <row r="105" spans="1:65" ht="15.75" customHeight="1" x14ac:dyDescent="0.25">
      <c r="A105" s="25"/>
      <c r="B105" s="117"/>
      <c r="C105" s="117" t="s">
        <v>1948</v>
      </c>
      <c r="D105" s="117"/>
      <c r="E105" s="117"/>
      <c r="F105" s="117"/>
      <c r="G105" s="117"/>
      <c r="H105" s="117"/>
      <c r="I105" s="117"/>
      <c r="J105" s="117"/>
      <c r="K105" s="117"/>
      <c r="L105" s="117"/>
      <c r="M105" s="164"/>
      <c r="N105" s="117"/>
      <c r="O105" s="117"/>
      <c r="P105" s="117"/>
      <c r="Q105" s="117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33" t="s">
        <v>353</v>
      </c>
      <c r="AE105" s="116"/>
      <c r="AF105" s="116"/>
      <c r="AG105" s="166"/>
      <c r="AH105" s="117"/>
      <c r="AI105" s="33" t="s">
        <v>354</v>
      </c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</row>
    <row r="106" spans="1:65" ht="15.75" customHeight="1" x14ac:dyDescent="0.25">
      <c r="A106" s="25"/>
      <c r="B106" s="167"/>
      <c r="C106" s="117" t="s">
        <v>1949</v>
      </c>
      <c r="D106" s="117"/>
      <c r="E106" s="117"/>
      <c r="F106" s="117"/>
      <c r="G106" s="117"/>
      <c r="H106" s="117"/>
      <c r="I106" s="117"/>
      <c r="J106" s="117"/>
      <c r="K106" s="117"/>
      <c r="L106" s="117"/>
      <c r="M106" s="164"/>
      <c r="N106" s="117"/>
      <c r="O106" s="117"/>
      <c r="P106" s="117"/>
      <c r="Q106" s="117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33" t="s">
        <v>361</v>
      </c>
      <c r="AE106" s="116"/>
      <c r="AF106" s="116"/>
      <c r="AG106" s="166"/>
      <c r="AH106" s="117"/>
      <c r="AI106" s="33" t="s">
        <v>362</v>
      </c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 x14ac:dyDescent="0.25">
      <c r="A107" s="25"/>
      <c r="B107" s="117"/>
      <c r="C107" s="117" t="s">
        <v>1950</v>
      </c>
      <c r="D107" s="117"/>
      <c r="E107" s="117"/>
      <c r="F107" s="117"/>
      <c r="G107" s="117"/>
      <c r="H107" s="117"/>
      <c r="I107" s="117"/>
      <c r="J107" s="117"/>
      <c r="K107" s="117"/>
      <c r="L107" s="117"/>
      <c r="M107" s="164"/>
      <c r="N107" s="117"/>
      <c r="O107" s="117"/>
      <c r="P107" s="117"/>
      <c r="Q107" s="117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33" t="s">
        <v>367</v>
      </c>
      <c r="AE107" s="116"/>
      <c r="AF107" s="116"/>
      <c r="AG107" s="166"/>
      <c r="AH107" s="117"/>
      <c r="AI107" s="33" t="s">
        <v>362</v>
      </c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5.75" customHeight="1" x14ac:dyDescent="0.25">
      <c r="A108" s="25"/>
      <c r="B108" s="117"/>
      <c r="C108" s="117" t="s">
        <v>1951</v>
      </c>
      <c r="D108" s="117"/>
      <c r="E108" s="117"/>
      <c r="F108" s="117"/>
      <c r="G108" s="117"/>
      <c r="H108" s="117"/>
      <c r="I108" s="117"/>
      <c r="J108" s="117"/>
      <c r="K108" s="117"/>
      <c r="L108" s="117"/>
      <c r="M108" s="164"/>
      <c r="N108" s="117"/>
      <c r="O108" s="117"/>
      <c r="P108" s="117"/>
      <c r="Q108" s="117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33" t="s">
        <v>374</v>
      </c>
      <c r="AE108" s="116"/>
      <c r="AF108" s="116"/>
      <c r="AG108" s="116"/>
      <c r="AH108" s="117"/>
      <c r="AI108" s="33" t="s">
        <v>375</v>
      </c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</row>
    <row r="109" spans="1:65" ht="15.75" customHeight="1" x14ac:dyDescent="0.25">
      <c r="A109" s="25"/>
      <c r="B109" s="117"/>
      <c r="C109" s="117" t="s">
        <v>1952</v>
      </c>
      <c r="D109" s="117"/>
      <c r="E109" s="117"/>
      <c r="F109" s="117"/>
      <c r="G109" s="117"/>
      <c r="H109" s="117"/>
      <c r="I109" s="117"/>
      <c r="J109" s="117"/>
      <c r="K109" s="117"/>
      <c r="L109" s="117"/>
      <c r="M109" s="164"/>
      <c r="N109" s="117"/>
      <c r="O109" s="117"/>
      <c r="P109" s="117"/>
      <c r="Q109" s="117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33" t="s">
        <v>382</v>
      </c>
      <c r="AE109" s="116"/>
      <c r="AF109" s="116"/>
      <c r="AG109" s="116"/>
      <c r="AH109" s="117"/>
      <c r="AI109" s="33" t="s">
        <v>375</v>
      </c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 x14ac:dyDescent="0.25">
      <c r="A110" s="25"/>
      <c r="B110" s="117"/>
      <c r="C110" s="117" t="s">
        <v>1953</v>
      </c>
      <c r="D110" s="117"/>
      <c r="E110" s="117"/>
      <c r="F110" s="117"/>
      <c r="G110" s="117"/>
      <c r="H110" s="117"/>
      <c r="I110" s="117"/>
      <c r="J110" s="117"/>
      <c r="K110" s="117"/>
      <c r="L110" s="117"/>
      <c r="M110" s="164"/>
      <c r="N110" s="117"/>
      <c r="O110" s="117"/>
      <c r="P110" s="117"/>
      <c r="Q110" s="117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33" t="s">
        <v>388</v>
      </c>
      <c r="AE110" s="116"/>
      <c r="AF110" s="116"/>
      <c r="AG110" s="116"/>
      <c r="AH110" s="117"/>
      <c r="AI110" s="33" t="s">
        <v>346</v>
      </c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</row>
    <row r="111" spans="1:65" ht="15.75" customHeight="1" x14ac:dyDescent="0.25">
      <c r="A111" s="25"/>
      <c r="B111" s="117"/>
      <c r="C111" s="117" t="s">
        <v>1954</v>
      </c>
      <c r="D111" s="117"/>
      <c r="E111" s="117"/>
      <c r="F111" s="117"/>
      <c r="G111" s="117"/>
      <c r="H111" s="117"/>
      <c r="I111" s="117"/>
      <c r="J111" s="117"/>
      <c r="K111" s="117"/>
      <c r="L111" s="117"/>
      <c r="M111" s="164"/>
      <c r="N111" s="117"/>
      <c r="O111" s="117"/>
      <c r="P111" s="117"/>
      <c r="Q111" s="117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33" t="s">
        <v>395</v>
      </c>
      <c r="AE111" s="116"/>
      <c r="AF111" s="116"/>
      <c r="AG111" s="116"/>
      <c r="AH111" s="117"/>
      <c r="AI111" s="33" t="s">
        <v>354</v>
      </c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</row>
    <row r="112" spans="1:65" ht="15.75" customHeight="1" x14ac:dyDescent="0.25">
      <c r="A112" s="25"/>
      <c r="B112" s="117"/>
      <c r="C112" s="117" t="s">
        <v>1955</v>
      </c>
      <c r="D112" s="117"/>
      <c r="E112" s="117"/>
      <c r="F112" s="117"/>
      <c r="G112" s="117"/>
      <c r="H112" s="117"/>
      <c r="I112" s="117"/>
      <c r="J112" s="117"/>
      <c r="K112" s="117"/>
      <c r="L112" s="117"/>
      <c r="M112" s="164"/>
      <c r="N112" s="117"/>
      <c r="O112" s="117"/>
      <c r="P112" s="117"/>
      <c r="Q112" s="117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33" t="s">
        <v>401</v>
      </c>
      <c r="AE112" s="116"/>
      <c r="AF112" s="116"/>
      <c r="AG112" s="116"/>
      <c r="AH112" s="117"/>
      <c r="AI112" s="33" t="s">
        <v>375</v>
      </c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 x14ac:dyDescent="0.25">
      <c r="A113" s="25"/>
      <c r="B113" s="117"/>
      <c r="C113" s="117" t="s">
        <v>1956</v>
      </c>
      <c r="D113" s="117"/>
      <c r="E113" s="117"/>
      <c r="F113" s="117"/>
      <c r="G113" s="117"/>
      <c r="H113" s="117"/>
      <c r="I113" s="117"/>
      <c r="J113" s="117"/>
      <c r="K113" s="117"/>
      <c r="L113" s="117"/>
      <c r="M113" s="164"/>
      <c r="N113" s="117"/>
      <c r="O113" s="117"/>
      <c r="P113" s="117"/>
      <c r="Q113" s="117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33" t="s">
        <v>407</v>
      </c>
      <c r="AE113" s="116"/>
      <c r="AF113" s="116"/>
      <c r="AG113" s="116"/>
      <c r="AH113" s="117"/>
      <c r="AI113" s="33" t="s">
        <v>408</v>
      </c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5.75" customHeight="1" x14ac:dyDescent="0.25">
      <c r="A114" s="25"/>
      <c r="B114" s="117"/>
      <c r="C114" s="117" t="s">
        <v>1957</v>
      </c>
      <c r="D114" s="117"/>
      <c r="E114" s="117"/>
      <c r="F114" s="117"/>
      <c r="G114" s="117"/>
      <c r="H114" s="117"/>
      <c r="I114" s="117"/>
      <c r="J114" s="117"/>
      <c r="K114" s="117"/>
      <c r="L114" s="117"/>
      <c r="M114" s="164"/>
      <c r="N114" s="117"/>
      <c r="O114" s="117"/>
      <c r="P114" s="117"/>
      <c r="Q114" s="117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33" t="s">
        <v>414</v>
      </c>
      <c r="AE114" s="116"/>
      <c r="AF114" s="116"/>
      <c r="AG114" s="116"/>
      <c r="AH114" s="117"/>
      <c r="AI114" s="33" t="s">
        <v>375</v>
      </c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</row>
    <row r="115" spans="1:65" ht="15.75" customHeight="1" x14ac:dyDescent="0.25">
      <c r="A115" s="25"/>
      <c r="B115" s="116"/>
      <c r="C115" s="117" t="s">
        <v>1958</v>
      </c>
      <c r="D115" s="117"/>
      <c r="E115" s="117"/>
      <c r="F115" s="117"/>
      <c r="G115" s="117"/>
      <c r="H115" s="117"/>
      <c r="I115" s="117"/>
      <c r="J115" s="117"/>
      <c r="K115" s="164"/>
      <c r="L115" s="117"/>
      <c r="M115" s="117"/>
      <c r="N115" s="117"/>
      <c r="O115" s="117"/>
      <c r="P115" s="117"/>
      <c r="Q115" s="117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33" t="s">
        <v>420</v>
      </c>
      <c r="AE115" s="116"/>
      <c r="AF115" s="116"/>
      <c r="AG115" s="116"/>
      <c r="AH115" s="117"/>
      <c r="AI115" s="33" t="s">
        <v>421</v>
      </c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5.75" customHeight="1" x14ac:dyDescent="0.25">
      <c r="A116" s="25"/>
      <c r="B116" s="116"/>
      <c r="C116" s="117" t="s">
        <v>1959</v>
      </c>
      <c r="D116" s="117"/>
      <c r="E116" s="117"/>
      <c r="F116" s="117"/>
      <c r="G116" s="117"/>
      <c r="H116" s="117"/>
      <c r="I116" s="117"/>
      <c r="J116" s="117"/>
      <c r="K116" s="164"/>
      <c r="L116" s="117"/>
      <c r="M116" s="117"/>
      <c r="N116" s="117"/>
      <c r="O116" s="117"/>
      <c r="P116" s="117"/>
      <c r="Q116" s="117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33" t="s">
        <v>427</v>
      </c>
      <c r="AE116" s="116"/>
      <c r="AF116" s="116"/>
      <c r="AG116" s="116"/>
      <c r="AH116" s="117"/>
      <c r="AI116" s="33" t="s">
        <v>421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</row>
    <row r="117" spans="1:65" ht="15.75" customHeight="1" x14ac:dyDescent="0.25">
      <c r="A117" s="25"/>
      <c r="B117" s="116"/>
      <c r="C117" s="117" t="s">
        <v>1960</v>
      </c>
      <c r="D117" s="117"/>
      <c r="E117" s="117"/>
      <c r="F117" s="117"/>
      <c r="G117" s="117"/>
      <c r="H117" s="117"/>
      <c r="I117" s="117"/>
      <c r="J117" s="117"/>
      <c r="K117" s="117"/>
      <c r="L117" s="117"/>
      <c r="M117" s="164"/>
      <c r="N117" s="117"/>
      <c r="O117" s="117"/>
      <c r="P117" s="117"/>
      <c r="Q117" s="117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33" t="s">
        <v>432</v>
      </c>
      <c r="AE117" s="116"/>
      <c r="AF117" s="116"/>
      <c r="AG117" s="116"/>
      <c r="AH117" s="117"/>
      <c r="AI117" s="33" t="s">
        <v>421</v>
      </c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5.75" customHeight="1" x14ac:dyDescent="0.25">
      <c r="A118" s="25"/>
      <c r="B118" s="116"/>
      <c r="C118" s="117" t="s">
        <v>1961</v>
      </c>
      <c r="D118" s="117"/>
      <c r="E118" s="117"/>
      <c r="F118" s="117"/>
      <c r="G118" s="117"/>
      <c r="H118" s="117"/>
      <c r="I118" s="117"/>
      <c r="J118" s="117"/>
      <c r="K118" s="117"/>
      <c r="L118" s="117"/>
      <c r="M118" s="164"/>
      <c r="N118" s="117"/>
      <c r="O118" s="117"/>
      <c r="P118" s="117"/>
      <c r="Q118" s="117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33" t="s">
        <v>437</v>
      </c>
      <c r="AE118" s="116"/>
      <c r="AF118" s="116"/>
      <c r="AG118" s="116"/>
      <c r="AH118" s="117"/>
      <c r="AI118" s="33" t="s">
        <v>362</v>
      </c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</row>
    <row r="119" spans="1:65" ht="15.75" customHeight="1" x14ac:dyDescent="0.25">
      <c r="A119" s="25"/>
      <c r="B119" s="116"/>
      <c r="C119" s="117" t="s">
        <v>1962</v>
      </c>
      <c r="D119" s="117"/>
      <c r="E119" s="117"/>
      <c r="F119" s="117"/>
      <c r="G119" s="117"/>
      <c r="H119" s="117"/>
      <c r="I119" s="117"/>
      <c r="J119" s="117"/>
      <c r="K119" s="117"/>
      <c r="L119" s="117"/>
      <c r="M119" s="164"/>
      <c r="N119" s="117"/>
      <c r="O119" s="117"/>
      <c r="P119" s="117"/>
      <c r="Q119" s="117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33" t="s">
        <v>443</v>
      </c>
      <c r="AE119" s="116"/>
      <c r="AF119" s="116"/>
      <c r="AG119" s="116"/>
      <c r="AH119" s="117"/>
      <c r="AI119" s="33" t="s">
        <v>421</v>
      </c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 x14ac:dyDescent="0.25">
      <c r="A120" s="25"/>
      <c r="B120" s="116"/>
      <c r="C120" s="117" t="s">
        <v>1963</v>
      </c>
      <c r="D120" s="117"/>
      <c r="E120" s="117"/>
      <c r="F120" s="117"/>
      <c r="G120" s="117"/>
      <c r="H120" s="117"/>
      <c r="I120" s="117"/>
      <c r="J120" s="117"/>
      <c r="K120" s="117"/>
      <c r="L120" s="117"/>
      <c r="M120" s="164"/>
      <c r="N120" s="117"/>
      <c r="O120" s="117"/>
      <c r="P120" s="117"/>
      <c r="Q120" s="117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33" t="s">
        <v>449</v>
      </c>
      <c r="AE120" s="116"/>
      <c r="AF120" s="116"/>
      <c r="AG120" s="116"/>
      <c r="AH120" s="117"/>
      <c r="AI120" s="33" t="s">
        <v>362</v>
      </c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5.75" customHeight="1" x14ac:dyDescent="0.25">
      <c r="A121" s="25"/>
      <c r="B121" s="116"/>
      <c r="C121" s="117" t="s">
        <v>1964</v>
      </c>
      <c r="D121" s="117"/>
      <c r="E121" s="117"/>
      <c r="F121" s="117"/>
      <c r="G121" s="117"/>
      <c r="H121" s="117"/>
      <c r="I121" s="117"/>
      <c r="J121" s="117"/>
      <c r="K121" s="117"/>
      <c r="L121" s="117"/>
      <c r="M121" s="164"/>
      <c r="N121" s="117"/>
      <c r="O121" s="117"/>
      <c r="P121" s="117"/>
      <c r="Q121" s="117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33" t="s">
        <v>454</v>
      </c>
      <c r="AE121" s="116"/>
      <c r="AF121" s="116"/>
      <c r="AG121" s="116"/>
      <c r="AH121" s="117"/>
      <c r="AI121" s="33" t="s">
        <v>408</v>
      </c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</row>
    <row r="122" spans="1:65" ht="15.75" customHeight="1" x14ac:dyDescent="0.25">
      <c r="A122" s="25"/>
      <c r="B122" s="116"/>
      <c r="C122" s="117" t="s">
        <v>1965</v>
      </c>
      <c r="D122" s="117"/>
      <c r="E122" s="117"/>
      <c r="F122" s="117"/>
      <c r="G122" s="117"/>
      <c r="H122" s="117"/>
      <c r="I122" s="117"/>
      <c r="J122" s="117"/>
      <c r="K122" s="117"/>
      <c r="L122" s="117"/>
      <c r="M122" s="164"/>
      <c r="N122" s="117"/>
      <c r="O122" s="117"/>
      <c r="P122" s="117"/>
      <c r="Q122" s="117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33" t="s">
        <v>459</v>
      </c>
      <c r="AE122" s="116"/>
      <c r="AF122" s="116"/>
      <c r="AG122" s="116"/>
      <c r="AH122" s="116"/>
      <c r="AI122" s="33" t="s">
        <v>375</v>
      </c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</row>
    <row r="123" spans="1:65" ht="15.75" customHeight="1" x14ac:dyDescent="0.25">
      <c r="A123" s="25"/>
      <c r="B123" s="116"/>
      <c r="C123" s="117" t="s">
        <v>1966</v>
      </c>
      <c r="D123" s="117"/>
      <c r="E123" s="117"/>
      <c r="F123" s="117"/>
      <c r="G123" s="117"/>
      <c r="H123" s="117"/>
      <c r="I123" s="117"/>
      <c r="J123" s="117"/>
      <c r="K123" s="117"/>
      <c r="L123" s="117"/>
      <c r="M123" s="164"/>
      <c r="N123" s="117"/>
      <c r="O123" s="117"/>
      <c r="P123" s="117"/>
      <c r="Q123" s="117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33" t="s">
        <v>463</v>
      </c>
      <c r="AE123" s="116"/>
      <c r="AF123" s="116"/>
      <c r="AG123" s="116"/>
      <c r="AH123" s="116"/>
      <c r="AI123" s="33" t="s">
        <v>421</v>
      </c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</row>
    <row r="124" spans="1:65" ht="15.75" customHeight="1" x14ac:dyDescent="0.25">
      <c r="A124" s="25"/>
      <c r="B124" s="116"/>
      <c r="C124" s="117" t="s">
        <v>1967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33" t="s">
        <v>468</v>
      </c>
      <c r="AE124" s="116"/>
      <c r="AF124" s="116"/>
      <c r="AG124" s="116"/>
      <c r="AH124" s="117"/>
      <c r="AI124" s="33" t="s">
        <v>421</v>
      </c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 x14ac:dyDescent="0.25">
      <c r="A125" s="25"/>
      <c r="B125" s="116"/>
      <c r="C125" s="117" t="s">
        <v>1968</v>
      </c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33" t="s">
        <v>473</v>
      </c>
      <c r="AE125" s="116"/>
      <c r="AF125" s="116"/>
      <c r="AG125" s="116"/>
      <c r="AH125" s="117"/>
      <c r="AI125" s="33" t="s">
        <v>362</v>
      </c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5.75" customHeight="1" x14ac:dyDescent="0.25">
      <c r="A126" s="25"/>
      <c r="B126" s="116"/>
      <c r="C126" s="117" t="s">
        <v>1969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33" t="s">
        <v>478</v>
      </c>
      <c r="AE126" s="116"/>
      <c r="AF126" s="116"/>
      <c r="AG126" s="116"/>
      <c r="AH126" s="117"/>
      <c r="AI126" s="33" t="s">
        <v>362</v>
      </c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</row>
    <row r="127" spans="1:65" ht="15.75" customHeight="1" x14ac:dyDescent="0.25">
      <c r="A127" s="25"/>
      <c r="B127" s="116"/>
      <c r="C127" s="117" t="s">
        <v>1970</v>
      </c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33" t="s">
        <v>482</v>
      </c>
      <c r="AE127" s="116"/>
      <c r="AF127" s="116"/>
      <c r="AG127" s="116"/>
      <c r="AH127" s="117"/>
      <c r="AI127" s="33" t="s">
        <v>362</v>
      </c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 x14ac:dyDescent="0.25">
      <c r="A128" s="25"/>
      <c r="B128" s="116"/>
      <c r="C128" s="117" t="s">
        <v>1971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33" t="s">
        <v>486</v>
      </c>
      <c r="AE128" s="116"/>
      <c r="AF128" s="116"/>
      <c r="AG128" s="116"/>
      <c r="AH128" s="117"/>
      <c r="AI128" s="33" t="s">
        <v>375</v>
      </c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</row>
    <row r="129" spans="1:65" ht="15.75" customHeight="1" x14ac:dyDescent="0.25">
      <c r="A129" s="25"/>
      <c r="B129" s="116"/>
      <c r="C129" s="117" t="s">
        <v>1972</v>
      </c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33" t="s">
        <v>490</v>
      </c>
      <c r="AE129" s="116"/>
      <c r="AF129" s="116"/>
      <c r="AG129" s="116"/>
      <c r="AH129" s="117"/>
      <c r="AI129" s="33" t="s">
        <v>375</v>
      </c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</row>
    <row r="130" spans="1:65" ht="15.75" customHeight="1" x14ac:dyDescent="0.25">
      <c r="A130" s="25"/>
      <c r="B130" s="116"/>
      <c r="C130" s="117" t="s">
        <v>1973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33" t="s">
        <v>494</v>
      </c>
      <c r="AE130" s="116"/>
      <c r="AF130" s="116"/>
      <c r="AG130" s="116"/>
      <c r="AH130" s="117"/>
      <c r="AI130" s="33" t="s">
        <v>408</v>
      </c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 x14ac:dyDescent="0.25">
      <c r="A131" s="25"/>
      <c r="B131" s="116"/>
      <c r="C131" s="117" t="s">
        <v>1974</v>
      </c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33" t="s">
        <v>498</v>
      </c>
      <c r="AE131" s="116"/>
      <c r="AF131" s="116"/>
      <c r="AG131" s="116"/>
      <c r="AH131" s="117"/>
      <c r="AI131" s="33" t="s">
        <v>362</v>
      </c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5.75" customHeight="1" x14ac:dyDescent="0.25">
      <c r="A132" s="25"/>
      <c r="B132" s="116"/>
      <c r="C132" s="117" t="s">
        <v>1975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33" t="s">
        <v>503</v>
      </c>
      <c r="AE132" s="116"/>
      <c r="AF132" s="116"/>
      <c r="AG132" s="116"/>
      <c r="AH132" s="117"/>
      <c r="AI132" s="33" t="s">
        <v>421</v>
      </c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</row>
    <row r="133" spans="1:65" ht="15.75" customHeight="1" x14ac:dyDescent="0.25">
      <c r="A133" s="25"/>
      <c r="B133" s="116"/>
      <c r="C133" s="117" t="s">
        <v>1976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33" t="s">
        <v>508</v>
      </c>
      <c r="AE133" s="116"/>
      <c r="AF133" s="116"/>
      <c r="AG133" s="116"/>
      <c r="AH133" s="117"/>
      <c r="AI133" s="33" t="s">
        <v>421</v>
      </c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 x14ac:dyDescent="0.25">
      <c r="A134" s="25"/>
      <c r="B134" s="116"/>
      <c r="C134" s="117" t="s">
        <v>1977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33" t="s">
        <v>513</v>
      </c>
      <c r="AE134" s="116"/>
      <c r="AF134" s="116"/>
      <c r="AG134" s="116"/>
      <c r="AH134" s="117"/>
      <c r="AI134" s="33" t="s">
        <v>408</v>
      </c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</row>
    <row r="135" spans="1:65" ht="15.75" customHeight="1" x14ac:dyDescent="0.25">
      <c r="A135" s="25"/>
      <c r="B135" s="116"/>
      <c r="C135" s="117" t="s">
        <v>1978</v>
      </c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33" t="s">
        <v>517</v>
      </c>
      <c r="AE135" s="116"/>
      <c r="AF135" s="116"/>
      <c r="AG135" s="116"/>
      <c r="AH135" s="117"/>
      <c r="AI135" s="33" t="s">
        <v>362</v>
      </c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</row>
    <row r="136" spans="1:65" ht="15.75" customHeight="1" x14ac:dyDescent="0.25">
      <c r="A136" s="25"/>
      <c r="B136" s="116"/>
      <c r="C136" s="117" t="s">
        <v>1979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33" t="s">
        <v>521</v>
      </c>
      <c r="AE136" s="116"/>
      <c r="AF136" s="116"/>
      <c r="AG136" s="116"/>
      <c r="AH136" s="117"/>
      <c r="AI136" s="33" t="s">
        <v>375</v>
      </c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 x14ac:dyDescent="0.25">
      <c r="A137" s="25"/>
      <c r="B137" s="116"/>
      <c r="C137" s="117" t="s">
        <v>1980</v>
      </c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33" t="s">
        <v>526</v>
      </c>
      <c r="AE137" s="116"/>
      <c r="AF137" s="116"/>
      <c r="AG137" s="116"/>
      <c r="AH137" s="117"/>
      <c r="AI137" s="33" t="s">
        <v>362</v>
      </c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5.75" customHeight="1" x14ac:dyDescent="0.25">
      <c r="A138" s="25"/>
      <c r="B138" s="116"/>
      <c r="C138" s="117" t="s">
        <v>1981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33" t="s">
        <v>530</v>
      </c>
      <c r="AE138" s="116"/>
      <c r="AF138" s="116"/>
      <c r="AG138" s="116"/>
      <c r="AH138" s="117"/>
      <c r="AI138" s="33" t="s">
        <v>531</v>
      </c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</row>
    <row r="139" spans="1:65" ht="15.75" customHeight="1" x14ac:dyDescent="0.25">
      <c r="A139" s="25"/>
      <c r="B139" s="116"/>
      <c r="C139" s="117" t="s">
        <v>1982</v>
      </c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33" t="s">
        <v>536</v>
      </c>
      <c r="AE139" s="116"/>
      <c r="AF139" s="116"/>
      <c r="AG139" s="116"/>
      <c r="AH139" s="117"/>
      <c r="AI139" s="33" t="s">
        <v>362</v>
      </c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 x14ac:dyDescent="0.25">
      <c r="A140" s="25"/>
      <c r="B140" s="116"/>
      <c r="C140" s="117" t="s">
        <v>1983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33" t="s">
        <v>541</v>
      </c>
      <c r="AE140" s="116"/>
      <c r="AF140" s="116"/>
      <c r="AG140" s="116"/>
      <c r="AH140" s="117"/>
      <c r="AI140" s="33" t="s">
        <v>408</v>
      </c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</row>
    <row r="141" spans="1:65" ht="15.75" customHeight="1" x14ac:dyDescent="0.25">
      <c r="A141" s="25"/>
      <c r="B141" s="116"/>
      <c r="C141" s="117" t="s">
        <v>1984</v>
      </c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33" t="s">
        <v>545</v>
      </c>
      <c r="AE141" s="116"/>
      <c r="AF141" s="116"/>
      <c r="AG141" s="116"/>
      <c r="AH141" s="117"/>
      <c r="AI141" s="33" t="s">
        <v>346</v>
      </c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</row>
    <row r="142" spans="1:65" ht="15.75" customHeight="1" x14ac:dyDescent="0.25">
      <c r="A142" s="25"/>
      <c r="B142" s="116"/>
      <c r="C142" s="117" t="s">
        <v>1985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33" t="s">
        <v>549</v>
      </c>
      <c r="AE142" s="116"/>
      <c r="AF142" s="116"/>
      <c r="AG142" s="116"/>
      <c r="AH142" s="117"/>
      <c r="AI142" s="33" t="s">
        <v>421</v>
      </c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 x14ac:dyDescent="0.25">
      <c r="A143" s="25"/>
      <c r="B143" s="116"/>
      <c r="C143" s="117" t="s">
        <v>1986</v>
      </c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33" t="s">
        <v>553</v>
      </c>
      <c r="AE143" s="116"/>
      <c r="AF143" s="116"/>
      <c r="AG143" s="116"/>
      <c r="AH143" s="117"/>
      <c r="AI143" s="33" t="s">
        <v>362</v>
      </c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5.75" customHeight="1" x14ac:dyDescent="0.25">
      <c r="A144" s="25"/>
      <c r="B144" s="116"/>
      <c r="C144" s="117" t="s">
        <v>1987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33" t="s">
        <v>557</v>
      </c>
      <c r="AE144" s="116"/>
      <c r="AF144" s="116"/>
      <c r="AG144" s="116"/>
      <c r="AH144" s="117"/>
      <c r="AI144" s="33" t="s">
        <v>346</v>
      </c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</row>
    <row r="145" spans="1:65" ht="15.75" customHeight="1" x14ac:dyDescent="0.25">
      <c r="A145" s="25"/>
      <c r="B145" s="116"/>
      <c r="C145" s="117" t="s">
        <v>1988</v>
      </c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33" t="s">
        <v>562</v>
      </c>
      <c r="AE145" s="116"/>
      <c r="AF145" s="116"/>
      <c r="AG145" s="116"/>
      <c r="AH145" s="117"/>
      <c r="AI145" s="33" t="s">
        <v>346</v>
      </c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 x14ac:dyDescent="0.25">
      <c r="A146" s="25"/>
      <c r="B146" s="116"/>
      <c r="C146" s="117" t="s">
        <v>1989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33" t="s">
        <v>566</v>
      </c>
      <c r="AE146" s="116"/>
      <c r="AF146" s="116"/>
      <c r="AG146" s="116"/>
      <c r="AH146" s="117"/>
      <c r="AI146" s="33" t="s">
        <v>354</v>
      </c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5.75" customHeight="1" x14ac:dyDescent="0.25">
      <c r="A147" s="25"/>
      <c r="B147" s="116"/>
      <c r="C147" s="117" t="s">
        <v>1990</v>
      </c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33" t="s">
        <v>571</v>
      </c>
      <c r="AE147" s="116"/>
      <c r="AF147" s="116"/>
      <c r="AG147" s="116"/>
      <c r="AH147" s="117"/>
      <c r="AI147" s="33" t="s">
        <v>346</v>
      </c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</row>
    <row r="148" spans="1:65" ht="15.75" customHeight="1" x14ac:dyDescent="0.25">
      <c r="A148" s="25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33" t="s">
        <v>575</v>
      </c>
      <c r="AE148" s="116"/>
      <c r="AF148" s="116"/>
      <c r="AG148" s="116"/>
      <c r="AH148" s="117"/>
      <c r="AI148" s="33" t="s">
        <v>421</v>
      </c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5.75" customHeight="1" x14ac:dyDescent="0.25">
      <c r="A149" s="25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33" t="s">
        <v>579</v>
      </c>
      <c r="AE149" s="116"/>
      <c r="AF149" s="116"/>
      <c r="AG149" s="116"/>
      <c r="AH149" s="117"/>
      <c r="AI149" s="33" t="s">
        <v>354</v>
      </c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</row>
    <row r="150" spans="1:65" ht="15.75" customHeight="1" x14ac:dyDescent="0.25">
      <c r="A150" s="25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33" t="s">
        <v>583</v>
      </c>
      <c r="AE150" s="116"/>
      <c r="AF150" s="116"/>
      <c r="AG150" s="116"/>
      <c r="AH150" s="117"/>
      <c r="AI150" s="33" t="s">
        <v>421</v>
      </c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 x14ac:dyDescent="0.25">
      <c r="A151" s="25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33" t="s">
        <v>588</v>
      </c>
      <c r="AE151" s="116"/>
      <c r="AF151" s="116"/>
      <c r="AG151" s="116"/>
      <c r="AH151" s="117"/>
      <c r="AI151" s="33" t="s">
        <v>362</v>
      </c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5.75" customHeight="1" x14ac:dyDescent="0.25">
      <c r="A152" s="25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33" t="s">
        <v>593</v>
      </c>
      <c r="AE152" s="116"/>
      <c r="AF152" s="116"/>
      <c r="AG152" s="116"/>
      <c r="AH152" s="117"/>
      <c r="AI152" s="33" t="s">
        <v>408</v>
      </c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</row>
    <row r="153" spans="1:65" ht="15.75" customHeight="1" x14ac:dyDescent="0.25">
      <c r="A153" s="25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33" t="s">
        <v>597</v>
      </c>
      <c r="AE153" s="116"/>
      <c r="AF153" s="116"/>
      <c r="AG153" s="116"/>
      <c r="AH153" s="117"/>
      <c r="AI153" s="33" t="s">
        <v>598</v>
      </c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5.75" customHeight="1" x14ac:dyDescent="0.25">
      <c r="A154" s="25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33" t="s">
        <v>602</v>
      </c>
      <c r="AE154" s="116"/>
      <c r="AF154" s="116"/>
      <c r="AG154" s="116"/>
      <c r="AH154" s="117"/>
      <c r="AI154" s="33" t="s">
        <v>362</v>
      </c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</row>
    <row r="155" spans="1:65" ht="15.75" customHeight="1" x14ac:dyDescent="0.25">
      <c r="A155" s="25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33" t="s">
        <v>606</v>
      </c>
      <c r="AE155" s="116"/>
      <c r="AF155" s="116"/>
      <c r="AG155" s="116"/>
      <c r="AH155" s="117"/>
      <c r="AI155" s="33" t="s">
        <v>375</v>
      </c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 x14ac:dyDescent="0.25">
      <c r="A156" s="25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33" t="s">
        <v>610</v>
      </c>
      <c r="AE156" s="116"/>
      <c r="AF156" s="116"/>
      <c r="AG156" s="116"/>
      <c r="AH156" s="117"/>
      <c r="AI156" s="33" t="s">
        <v>531</v>
      </c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5.75" customHeight="1" x14ac:dyDescent="0.25">
      <c r="A157" s="25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33" t="s">
        <v>614</v>
      </c>
      <c r="AE157" s="116"/>
      <c r="AF157" s="116"/>
      <c r="AG157" s="116"/>
      <c r="AH157" s="117"/>
      <c r="AI157" s="33" t="s">
        <v>421</v>
      </c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</row>
    <row r="158" spans="1:65" ht="15.75" customHeight="1" x14ac:dyDescent="0.25">
      <c r="A158" s="25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33" t="s">
        <v>618</v>
      </c>
      <c r="AE158" s="116"/>
      <c r="AF158" s="116"/>
      <c r="AG158" s="116"/>
      <c r="AH158" s="117"/>
      <c r="AI158" s="33" t="s">
        <v>531</v>
      </c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15.75" customHeight="1" x14ac:dyDescent="0.25">
      <c r="A159" s="25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33" t="s">
        <v>622</v>
      </c>
      <c r="AE159" s="116"/>
      <c r="AF159" s="116"/>
      <c r="AG159" s="116"/>
      <c r="AH159" s="117"/>
      <c r="AI159" s="33" t="s">
        <v>354</v>
      </c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</row>
    <row r="160" spans="1:65" ht="15.75" customHeight="1" x14ac:dyDescent="0.25">
      <c r="A160" s="25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33" t="s">
        <v>626</v>
      </c>
      <c r="AE160" s="116"/>
      <c r="AF160" s="116"/>
      <c r="AG160" s="116"/>
      <c r="AH160" s="117"/>
      <c r="AI160" s="33" t="s">
        <v>408</v>
      </c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 x14ac:dyDescent="0.25">
      <c r="A161" s="25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33" t="s">
        <v>630</v>
      </c>
      <c r="AE161" s="116"/>
      <c r="AF161" s="116"/>
      <c r="AG161" s="116"/>
      <c r="AH161" s="117"/>
      <c r="AI161" s="33" t="s">
        <v>421</v>
      </c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5.75" customHeight="1" x14ac:dyDescent="0.25">
      <c r="A162" s="25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33" t="s">
        <v>634</v>
      </c>
      <c r="AE162" s="116"/>
      <c r="AF162" s="116"/>
      <c r="AG162" s="116"/>
      <c r="AH162" s="117"/>
      <c r="AI162" s="33" t="s">
        <v>375</v>
      </c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</row>
    <row r="163" spans="1:65" ht="15.75" customHeight="1" x14ac:dyDescent="0.25">
      <c r="A163" s="25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33" t="s">
        <v>638</v>
      </c>
      <c r="AE163" s="116"/>
      <c r="AF163" s="116"/>
      <c r="AG163" s="116"/>
      <c r="AH163" s="117"/>
      <c r="AI163" s="33" t="s">
        <v>362</v>
      </c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5.75" customHeight="1" x14ac:dyDescent="0.25">
      <c r="A164" s="25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33" t="s">
        <v>643</v>
      </c>
      <c r="AE164" s="116"/>
      <c r="AF164" s="116"/>
      <c r="AG164" s="116"/>
      <c r="AH164" s="117"/>
      <c r="AI164" s="33" t="s">
        <v>362</v>
      </c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</row>
    <row r="165" spans="1:65" ht="15.75" customHeight="1" x14ac:dyDescent="0.25">
      <c r="A165" s="25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33" t="s">
        <v>648</v>
      </c>
      <c r="AE165" s="116"/>
      <c r="AF165" s="116"/>
      <c r="AG165" s="116"/>
      <c r="AH165" s="117"/>
      <c r="AI165" s="33" t="s">
        <v>362</v>
      </c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5.75" customHeight="1" x14ac:dyDescent="0.25">
      <c r="A166" s="25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33" t="s">
        <v>652</v>
      </c>
      <c r="AE166" s="116"/>
      <c r="AF166" s="116"/>
      <c r="AG166" s="116"/>
      <c r="AH166" s="117"/>
      <c r="AI166" s="33" t="s">
        <v>362</v>
      </c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</row>
    <row r="167" spans="1:65" ht="15.75" customHeight="1" x14ac:dyDescent="0.25">
      <c r="A167" s="25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33" t="s">
        <v>657</v>
      </c>
      <c r="AE167" s="116"/>
      <c r="AF167" s="116"/>
      <c r="AG167" s="116"/>
      <c r="AH167" s="117"/>
      <c r="AI167" s="33" t="s">
        <v>375</v>
      </c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5.75" customHeight="1" x14ac:dyDescent="0.25">
      <c r="A168" s="25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33" t="s">
        <v>661</v>
      </c>
      <c r="AE168" s="116"/>
      <c r="AF168" s="116"/>
      <c r="AG168" s="116"/>
      <c r="AH168" s="117"/>
      <c r="AI168" s="33" t="s">
        <v>362</v>
      </c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</row>
    <row r="169" spans="1:65" ht="15.75" customHeight="1" x14ac:dyDescent="0.25">
      <c r="A169" s="25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33" t="s">
        <v>666</v>
      </c>
      <c r="AE169" s="116"/>
      <c r="AF169" s="116"/>
      <c r="AG169" s="116"/>
      <c r="AH169" s="117"/>
      <c r="AI169" s="33" t="s">
        <v>531</v>
      </c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15.75" customHeight="1" x14ac:dyDescent="0.25">
      <c r="A170" s="25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33" t="s">
        <v>671</v>
      </c>
      <c r="AE170" s="116"/>
      <c r="AF170" s="116"/>
      <c r="AG170" s="116"/>
      <c r="AH170" s="117"/>
      <c r="AI170" s="33" t="s">
        <v>375</v>
      </c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</row>
    <row r="171" spans="1:65" ht="15.75" customHeight="1" x14ac:dyDescent="0.25">
      <c r="A171" s="25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33" t="s">
        <v>676</v>
      </c>
      <c r="AE171" s="116"/>
      <c r="AF171" s="116"/>
      <c r="AG171" s="116"/>
      <c r="AH171" s="117"/>
      <c r="AI171" s="33" t="s">
        <v>531</v>
      </c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 x14ac:dyDescent="0.25">
      <c r="A172" s="25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33" t="s">
        <v>680</v>
      </c>
      <c r="AE172" s="116"/>
      <c r="AF172" s="116"/>
      <c r="AG172" s="116"/>
      <c r="AH172" s="117"/>
      <c r="AI172" s="33" t="s">
        <v>408</v>
      </c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 x14ac:dyDescent="0.25">
      <c r="A173" s="25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33" t="s">
        <v>684</v>
      </c>
      <c r="AE173" s="116"/>
      <c r="AF173" s="116"/>
      <c r="AG173" s="116"/>
      <c r="AH173" s="117"/>
      <c r="AI173" s="33" t="s">
        <v>685</v>
      </c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</row>
    <row r="174" spans="1:65" ht="15.75" customHeight="1" x14ac:dyDescent="0.25">
      <c r="A174" s="25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33" t="s">
        <v>690</v>
      </c>
      <c r="AE174" s="116"/>
      <c r="AF174" s="116"/>
      <c r="AG174" s="116"/>
      <c r="AH174" s="117"/>
      <c r="AI174" s="33" t="s">
        <v>375</v>
      </c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</row>
    <row r="175" spans="1:65" ht="15.75" customHeight="1" x14ac:dyDescent="0.25">
      <c r="A175" s="25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33" t="s">
        <v>694</v>
      </c>
      <c r="AE175" s="116"/>
      <c r="AF175" s="116"/>
      <c r="AG175" s="116"/>
      <c r="AH175" s="117"/>
      <c r="AI175" s="33" t="s">
        <v>531</v>
      </c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5.75" customHeight="1" x14ac:dyDescent="0.25">
      <c r="A176" s="25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33" t="s">
        <v>699</v>
      </c>
      <c r="AE176" s="116"/>
      <c r="AF176" s="116"/>
      <c r="AG176" s="116"/>
      <c r="AH176" s="117"/>
      <c r="AI176" s="33" t="s">
        <v>362</v>
      </c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</row>
    <row r="177" spans="1:65" ht="15.75" customHeight="1" x14ac:dyDescent="0.25">
      <c r="A177" s="25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33" t="s">
        <v>704</v>
      </c>
      <c r="AE177" s="116"/>
      <c r="AF177" s="116"/>
      <c r="AG177" s="116"/>
      <c r="AH177" s="117"/>
      <c r="AI177" s="33" t="s">
        <v>362</v>
      </c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 x14ac:dyDescent="0.25">
      <c r="A178" s="25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33" t="s">
        <v>709</v>
      </c>
      <c r="AE178" s="116"/>
      <c r="AF178" s="116"/>
      <c r="AG178" s="116"/>
      <c r="AH178" s="117"/>
      <c r="AI178" s="33" t="s">
        <v>354</v>
      </c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5.75" customHeight="1" x14ac:dyDescent="0.25">
      <c r="A179" s="25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33" t="s">
        <v>714</v>
      </c>
      <c r="AE179" s="116"/>
      <c r="AF179" s="116"/>
      <c r="AG179" s="116"/>
      <c r="AH179" s="117"/>
      <c r="AI179" s="33" t="s">
        <v>421</v>
      </c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</row>
    <row r="180" spans="1:65" ht="15.75" customHeight="1" x14ac:dyDescent="0.25">
      <c r="A180" s="25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33" t="s">
        <v>719</v>
      </c>
      <c r="AE180" s="116"/>
      <c r="AF180" s="116"/>
      <c r="AG180" s="116"/>
      <c r="AH180" s="117"/>
      <c r="AI180" s="33" t="s">
        <v>421</v>
      </c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5.75" customHeight="1" x14ac:dyDescent="0.25">
      <c r="A181" s="25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33" t="s">
        <v>723</v>
      </c>
      <c r="AE181" s="116"/>
      <c r="AF181" s="116"/>
      <c r="AG181" s="116"/>
      <c r="AH181" s="117"/>
      <c r="AI181" s="33" t="s">
        <v>685</v>
      </c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</row>
    <row r="182" spans="1:65" ht="15.75" customHeight="1" x14ac:dyDescent="0.25">
      <c r="A182" s="25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33" t="s">
        <v>728</v>
      </c>
      <c r="AE182" s="116"/>
      <c r="AF182" s="116"/>
      <c r="AG182" s="116"/>
      <c r="AH182" s="117"/>
      <c r="AI182" s="33" t="s">
        <v>354</v>
      </c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 x14ac:dyDescent="0.25">
      <c r="A183" s="25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33" t="s">
        <v>733</v>
      </c>
      <c r="AE183" s="116"/>
      <c r="AF183" s="116"/>
      <c r="AG183" s="116"/>
      <c r="AH183" s="117"/>
      <c r="AI183" s="33" t="s">
        <v>421</v>
      </c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5.75" customHeight="1" x14ac:dyDescent="0.25">
      <c r="A184" s="25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33" t="s">
        <v>738</v>
      </c>
      <c r="AE184" s="116"/>
      <c r="AF184" s="116"/>
      <c r="AG184" s="116"/>
      <c r="AH184" s="117"/>
      <c r="AI184" s="33" t="s">
        <v>421</v>
      </c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</row>
    <row r="185" spans="1:65" ht="15.75" customHeight="1" x14ac:dyDescent="0.25">
      <c r="A185" s="25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33" t="s">
        <v>742</v>
      </c>
      <c r="AE185" s="116"/>
      <c r="AF185" s="116"/>
      <c r="AG185" s="116"/>
      <c r="AH185" s="117"/>
      <c r="AI185" s="33" t="s">
        <v>375</v>
      </c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5.75" customHeight="1" x14ac:dyDescent="0.25">
      <c r="A186" s="25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33" t="s">
        <v>746</v>
      </c>
      <c r="AE186" s="116"/>
      <c r="AF186" s="116"/>
      <c r="AG186" s="116"/>
      <c r="AH186" s="117"/>
      <c r="AI186" s="33" t="s">
        <v>375</v>
      </c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</row>
    <row r="187" spans="1:65" ht="15.75" customHeight="1" x14ac:dyDescent="0.25">
      <c r="A187" s="25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33" t="s">
        <v>750</v>
      </c>
      <c r="AE187" s="116"/>
      <c r="AF187" s="116"/>
      <c r="AG187" s="116"/>
      <c r="AH187" s="117"/>
      <c r="AI187" s="33" t="s">
        <v>421</v>
      </c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 x14ac:dyDescent="0.25">
      <c r="A188" s="25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33" t="s">
        <v>755</v>
      </c>
      <c r="AE188" s="116"/>
      <c r="AF188" s="116"/>
      <c r="AG188" s="116"/>
      <c r="AH188" s="117"/>
      <c r="AI188" s="33" t="s">
        <v>421</v>
      </c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5.75" customHeight="1" x14ac:dyDescent="0.25">
      <c r="A189" s="25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33" t="s">
        <v>760</v>
      </c>
      <c r="AE189" s="116"/>
      <c r="AF189" s="116"/>
      <c r="AG189" s="116"/>
      <c r="AH189" s="117"/>
      <c r="AI189" s="33" t="s">
        <v>531</v>
      </c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</row>
    <row r="190" spans="1:65" ht="15.75" customHeight="1" x14ac:dyDescent="0.25">
      <c r="A190" s="25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33" t="s">
        <v>764</v>
      </c>
      <c r="AE190" s="116"/>
      <c r="AF190" s="116"/>
      <c r="AG190" s="116"/>
      <c r="AH190" s="117"/>
      <c r="AI190" s="33" t="s">
        <v>598</v>
      </c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15.75" customHeight="1" x14ac:dyDescent="0.25">
      <c r="A191" s="25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33" t="s">
        <v>769</v>
      </c>
      <c r="AE191" s="116"/>
      <c r="AF191" s="116"/>
      <c r="AG191" s="116"/>
      <c r="AH191" s="117"/>
      <c r="AI191" s="33" t="s">
        <v>685</v>
      </c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</row>
    <row r="192" spans="1:65" ht="15.75" customHeight="1" x14ac:dyDescent="0.25">
      <c r="A192" s="25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33" t="s">
        <v>774</v>
      </c>
      <c r="AE192" s="116"/>
      <c r="AF192" s="116"/>
      <c r="AG192" s="116"/>
      <c r="AH192" s="117"/>
      <c r="AI192" s="33" t="s">
        <v>421</v>
      </c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 x14ac:dyDescent="0.25">
      <c r="A193" s="25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33" t="s">
        <v>779</v>
      </c>
      <c r="AE193" s="116"/>
      <c r="AF193" s="116"/>
      <c r="AG193" s="116"/>
      <c r="AH193" s="117"/>
      <c r="AI193" s="33" t="s">
        <v>421</v>
      </c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5.75" customHeight="1" x14ac:dyDescent="0.25">
      <c r="A194" s="25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33" t="s">
        <v>784</v>
      </c>
      <c r="AE194" s="116"/>
      <c r="AF194" s="116"/>
      <c r="AG194" s="116"/>
      <c r="AH194" s="117"/>
      <c r="AI194" s="33" t="s">
        <v>685</v>
      </c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</row>
    <row r="195" spans="1:65" ht="15.75" customHeight="1" x14ac:dyDescent="0.25">
      <c r="A195" s="25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33" t="s">
        <v>788</v>
      </c>
      <c r="AE195" s="116"/>
      <c r="AF195" s="116"/>
      <c r="AG195" s="116"/>
      <c r="AH195" s="117"/>
      <c r="AI195" s="33" t="s">
        <v>362</v>
      </c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5.75" customHeight="1" x14ac:dyDescent="0.25">
      <c r="A196" s="25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33" t="s">
        <v>792</v>
      </c>
      <c r="AE196" s="116"/>
      <c r="AF196" s="116"/>
      <c r="AG196" s="116"/>
      <c r="AH196" s="117"/>
      <c r="AI196" s="33" t="s">
        <v>598</v>
      </c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</row>
    <row r="197" spans="1:65" ht="15.75" customHeight="1" x14ac:dyDescent="0.25">
      <c r="A197" s="25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33" t="s">
        <v>797</v>
      </c>
      <c r="AE197" s="116"/>
      <c r="AF197" s="116"/>
      <c r="AG197" s="116"/>
      <c r="AH197" s="117"/>
      <c r="AI197" s="33" t="s">
        <v>685</v>
      </c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 x14ac:dyDescent="0.25">
      <c r="A198" s="25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33" t="s">
        <v>801</v>
      </c>
      <c r="AE198" s="116"/>
      <c r="AF198" s="116"/>
      <c r="AG198" s="116"/>
      <c r="AH198" s="117"/>
      <c r="AI198" s="33" t="s">
        <v>421</v>
      </c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5.75" customHeight="1" x14ac:dyDescent="0.25">
      <c r="A199" s="25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33" t="s">
        <v>805</v>
      </c>
      <c r="AE199" s="116"/>
      <c r="AF199" s="116"/>
      <c r="AG199" s="116"/>
      <c r="AH199" s="117"/>
      <c r="AI199" s="33" t="s">
        <v>375</v>
      </c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</row>
    <row r="200" spans="1:65" ht="15.75" customHeight="1" x14ac:dyDescent="0.25">
      <c r="A200" s="25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33" t="s">
        <v>810</v>
      </c>
      <c r="AE200" s="116"/>
      <c r="AF200" s="116"/>
      <c r="AG200" s="116"/>
      <c r="AH200" s="117"/>
      <c r="AI200" s="33" t="s">
        <v>531</v>
      </c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 x14ac:dyDescent="0.25">
      <c r="A201" s="25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33" t="s">
        <v>814</v>
      </c>
      <c r="AE201" s="116"/>
      <c r="AF201" s="116"/>
      <c r="AG201" s="116"/>
      <c r="AH201" s="117"/>
      <c r="AI201" s="33" t="s">
        <v>421</v>
      </c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5.75" customHeight="1" x14ac:dyDescent="0.25">
      <c r="A202" s="25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33" t="s">
        <v>818</v>
      </c>
      <c r="AE202" s="116"/>
      <c r="AF202" s="116"/>
      <c r="AG202" s="116"/>
      <c r="AH202" s="117"/>
      <c r="AI202" s="33" t="s">
        <v>531</v>
      </c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</row>
    <row r="203" spans="1:65" ht="15.75" customHeight="1" x14ac:dyDescent="0.25">
      <c r="A203" s="25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33" t="s">
        <v>822</v>
      </c>
      <c r="AE203" s="116"/>
      <c r="AF203" s="116"/>
      <c r="AG203" s="116"/>
      <c r="AH203" s="117"/>
      <c r="AI203" s="33" t="s">
        <v>375</v>
      </c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 x14ac:dyDescent="0.25">
      <c r="A204" s="25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33" t="s">
        <v>827</v>
      </c>
      <c r="AE204" s="116"/>
      <c r="AF204" s="116"/>
      <c r="AG204" s="116"/>
      <c r="AH204" s="117"/>
      <c r="AI204" s="33" t="s">
        <v>598</v>
      </c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 x14ac:dyDescent="0.25">
      <c r="A205" s="25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33" t="s">
        <v>831</v>
      </c>
      <c r="AE205" s="116"/>
      <c r="AF205" s="116"/>
      <c r="AG205" s="116"/>
      <c r="AH205" s="117"/>
      <c r="AI205" s="33" t="s">
        <v>685</v>
      </c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</row>
    <row r="206" spans="1:65" ht="15.75" customHeight="1" x14ac:dyDescent="0.25">
      <c r="A206" s="25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33" t="s">
        <v>835</v>
      </c>
      <c r="AE206" s="116"/>
      <c r="AF206" s="116"/>
      <c r="AG206" s="116"/>
      <c r="AH206" s="117"/>
      <c r="AI206" s="33" t="s">
        <v>598</v>
      </c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</row>
    <row r="207" spans="1:65" ht="15.75" customHeight="1" x14ac:dyDescent="0.25">
      <c r="A207" s="25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33" t="s">
        <v>839</v>
      </c>
      <c r="AE207" s="116"/>
      <c r="AF207" s="116"/>
      <c r="AG207" s="116"/>
      <c r="AH207" s="117"/>
      <c r="AI207" s="33" t="s">
        <v>421</v>
      </c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</row>
    <row r="208" spans="1:65" ht="15.75" customHeight="1" x14ac:dyDescent="0.25">
      <c r="A208" s="25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33" t="s">
        <v>843</v>
      </c>
      <c r="AE208" s="116"/>
      <c r="AF208" s="116"/>
      <c r="AG208" s="116"/>
      <c r="AH208" s="117"/>
      <c r="AI208" s="33" t="s">
        <v>531</v>
      </c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 x14ac:dyDescent="0.25">
      <c r="A209" s="25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33" t="s">
        <v>847</v>
      </c>
      <c r="AE209" s="116"/>
      <c r="AF209" s="116"/>
      <c r="AG209" s="116"/>
      <c r="AH209" s="117"/>
      <c r="AI209" s="33" t="s">
        <v>421</v>
      </c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15.75" customHeight="1" x14ac:dyDescent="0.25">
      <c r="A210" s="25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33" t="s">
        <v>851</v>
      </c>
      <c r="AE210" s="116"/>
      <c r="AF210" s="116"/>
      <c r="AG210" s="116"/>
      <c r="AH210" s="117"/>
      <c r="AI210" s="33" t="s">
        <v>408</v>
      </c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</row>
    <row r="211" spans="1:65" ht="15.75" customHeight="1" x14ac:dyDescent="0.25">
      <c r="A211" s="25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33" t="s">
        <v>856</v>
      </c>
      <c r="AE211" s="116"/>
      <c r="AF211" s="116"/>
      <c r="AG211" s="116"/>
      <c r="AH211" s="117"/>
      <c r="AI211" s="33" t="s">
        <v>346</v>
      </c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 x14ac:dyDescent="0.25">
      <c r="A212" s="25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33" t="s">
        <v>860</v>
      </c>
      <c r="AE212" s="116"/>
      <c r="AF212" s="116"/>
      <c r="AG212" s="116"/>
      <c r="AH212" s="117"/>
      <c r="AI212" s="33" t="s">
        <v>531</v>
      </c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</row>
    <row r="213" spans="1:65" ht="15.75" customHeight="1" x14ac:dyDescent="0.25">
      <c r="A213" s="25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33" t="s">
        <v>864</v>
      </c>
      <c r="AE213" s="116"/>
      <c r="AF213" s="116"/>
      <c r="AG213" s="116"/>
      <c r="AH213" s="117"/>
      <c r="AI213" s="33" t="s">
        <v>531</v>
      </c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</row>
    <row r="214" spans="1:65" ht="15.75" customHeight="1" x14ac:dyDescent="0.25">
      <c r="A214" s="25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33" t="s">
        <v>868</v>
      </c>
      <c r="AE214" s="116"/>
      <c r="AF214" s="116"/>
      <c r="AG214" s="116"/>
      <c r="AH214" s="117"/>
      <c r="AI214" s="33" t="s">
        <v>362</v>
      </c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 x14ac:dyDescent="0.25">
      <c r="A215" s="25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33" t="s">
        <v>872</v>
      </c>
      <c r="AE215" s="116"/>
      <c r="AF215" s="116"/>
      <c r="AG215" s="116"/>
      <c r="AH215" s="117"/>
      <c r="AI215" s="33" t="s">
        <v>362</v>
      </c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5.75" customHeight="1" x14ac:dyDescent="0.25">
      <c r="A216" s="25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33" t="s">
        <v>877</v>
      </c>
      <c r="AE216" s="116"/>
      <c r="AF216" s="116"/>
      <c r="AG216" s="116"/>
      <c r="AH216" s="117"/>
      <c r="AI216" s="33" t="s">
        <v>421</v>
      </c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</row>
    <row r="217" spans="1:65" ht="15.75" customHeight="1" x14ac:dyDescent="0.25">
      <c r="A217" s="25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33" t="s">
        <v>881</v>
      </c>
      <c r="AE217" s="116"/>
      <c r="AF217" s="116"/>
      <c r="AG217" s="116"/>
      <c r="AH217" s="117"/>
      <c r="AI217" s="33" t="s">
        <v>354</v>
      </c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5.75" customHeight="1" x14ac:dyDescent="0.25">
      <c r="A218" s="25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33" t="s">
        <v>885</v>
      </c>
      <c r="AE218" s="116"/>
      <c r="AF218" s="116"/>
      <c r="AG218" s="116"/>
      <c r="AH218" s="117"/>
      <c r="AI218" s="33" t="s">
        <v>421</v>
      </c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</row>
    <row r="219" spans="1:65" ht="15.75" customHeight="1" x14ac:dyDescent="0.25">
      <c r="A219" s="25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33" t="s">
        <v>890</v>
      </c>
      <c r="AE219" s="116"/>
      <c r="AF219" s="116"/>
      <c r="AG219" s="116"/>
      <c r="AH219" s="117"/>
      <c r="AI219" s="33" t="s">
        <v>421</v>
      </c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 x14ac:dyDescent="0.25">
      <c r="A220" s="25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33" t="s">
        <v>893</v>
      </c>
      <c r="AE220" s="116"/>
      <c r="AF220" s="116"/>
      <c r="AG220" s="116"/>
      <c r="AH220" s="117"/>
      <c r="AI220" s="33" t="s">
        <v>421</v>
      </c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5.75" customHeight="1" x14ac:dyDescent="0.25">
      <c r="A221" s="25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33" t="s">
        <v>896</v>
      </c>
      <c r="AE221" s="116"/>
      <c r="AF221" s="116"/>
      <c r="AG221" s="116"/>
      <c r="AH221" s="117"/>
      <c r="AI221" s="33" t="s">
        <v>375</v>
      </c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</row>
    <row r="222" spans="1:65" ht="15.75" customHeight="1" x14ac:dyDescent="0.25">
      <c r="A222" s="25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33" t="s">
        <v>900</v>
      </c>
      <c r="AE222" s="116"/>
      <c r="AF222" s="116"/>
      <c r="AG222" s="116"/>
      <c r="AH222" s="117"/>
      <c r="AI222" s="33" t="s">
        <v>421</v>
      </c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 x14ac:dyDescent="0.25">
      <c r="A223" s="25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33" t="s">
        <v>903</v>
      </c>
      <c r="AE223" s="116"/>
      <c r="AF223" s="116"/>
      <c r="AG223" s="116"/>
      <c r="AH223" s="117"/>
      <c r="AI223" s="33" t="s">
        <v>421</v>
      </c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 x14ac:dyDescent="0.25">
      <c r="A224" s="25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33" t="s">
        <v>906</v>
      </c>
      <c r="AE224" s="116"/>
      <c r="AF224" s="116"/>
      <c r="AG224" s="116"/>
      <c r="AH224" s="117"/>
      <c r="AI224" s="33" t="s">
        <v>346</v>
      </c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</row>
    <row r="225" spans="1:65" ht="15.75" customHeight="1" x14ac:dyDescent="0.25">
      <c r="A225" s="25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33" t="s">
        <v>909</v>
      </c>
      <c r="AE225" s="116"/>
      <c r="AF225" s="116"/>
      <c r="AG225" s="116"/>
      <c r="AH225" s="117"/>
      <c r="AI225" s="33" t="s">
        <v>685</v>
      </c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</row>
    <row r="226" spans="1:65" ht="15.75" customHeight="1" x14ac:dyDescent="0.25">
      <c r="A226" s="25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33" t="s">
        <v>912</v>
      </c>
      <c r="AE226" s="116"/>
      <c r="AF226" s="116"/>
      <c r="AG226" s="116"/>
      <c r="AH226" s="117"/>
      <c r="AI226" s="33" t="s">
        <v>421</v>
      </c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</row>
    <row r="227" spans="1:65" ht="15.75" customHeight="1" x14ac:dyDescent="0.25">
      <c r="A227" s="25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33" t="s">
        <v>916</v>
      </c>
      <c r="AE227" s="116"/>
      <c r="AF227" s="116"/>
      <c r="AG227" s="116"/>
      <c r="AH227" s="117"/>
      <c r="AI227" s="33" t="s">
        <v>421</v>
      </c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 x14ac:dyDescent="0.25">
      <c r="A228" s="25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33" t="s">
        <v>920</v>
      </c>
      <c r="AE228" s="116"/>
      <c r="AF228" s="116"/>
      <c r="AG228" s="116"/>
      <c r="AH228" s="117"/>
      <c r="AI228" s="33" t="s">
        <v>346</v>
      </c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 x14ac:dyDescent="0.25">
      <c r="A229" s="25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33" t="s">
        <v>923</v>
      </c>
      <c r="AE229" s="116"/>
      <c r="AF229" s="116"/>
      <c r="AG229" s="116"/>
      <c r="AH229" s="117"/>
      <c r="AI229" s="33" t="s">
        <v>346</v>
      </c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</row>
    <row r="230" spans="1:65" ht="15.75" customHeight="1" x14ac:dyDescent="0.25">
      <c r="A230" s="25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33" t="s">
        <v>927</v>
      </c>
      <c r="AE230" s="116"/>
      <c r="AF230" s="116"/>
      <c r="AG230" s="116"/>
      <c r="AH230" s="117"/>
      <c r="AI230" s="33" t="s">
        <v>421</v>
      </c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</row>
    <row r="231" spans="1:65" ht="15.75" customHeight="1" x14ac:dyDescent="0.25">
      <c r="A231" s="25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33" t="s">
        <v>930</v>
      </c>
      <c r="AE231" s="116"/>
      <c r="AF231" s="116"/>
      <c r="AG231" s="116"/>
      <c r="AH231" s="117"/>
      <c r="AI231" s="33" t="s">
        <v>354</v>
      </c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 x14ac:dyDescent="0.25">
      <c r="A232" s="25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33" t="s">
        <v>933</v>
      </c>
      <c r="AE232" s="116"/>
      <c r="AF232" s="116"/>
      <c r="AG232" s="116"/>
      <c r="AH232" s="117"/>
      <c r="AI232" s="33" t="s">
        <v>362</v>
      </c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5.75" customHeight="1" x14ac:dyDescent="0.25">
      <c r="A233" s="25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33" t="s">
        <v>936</v>
      </c>
      <c r="AE233" s="116"/>
      <c r="AF233" s="116"/>
      <c r="AG233" s="116"/>
      <c r="AH233" s="117"/>
      <c r="AI233" s="33" t="s">
        <v>346</v>
      </c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</row>
    <row r="234" spans="1:65" ht="15.75" customHeight="1" x14ac:dyDescent="0.25">
      <c r="A234" s="25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33" t="s">
        <v>939</v>
      </c>
      <c r="AE234" s="116"/>
      <c r="AF234" s="116"/>
      <c r="AG234" s="116"/>
      <c r="AH234" s="117"/>
      <c r="AI234" s="33" t="s">
        <v>354</v>
      </c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 x14ac:dyDescent="0.25">
      <c r="A235" s="25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33" t="s">
        <v>944</v>
      </c>
      <c r="AE235" s="116"/>
      <c r="AF235" s="116"/>
      <c r="AG235" s="116"/>
      <c r="AH235" s="117"/>
      <c r="AI235" s="33" t="s">
        <v>375</v>
      </c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 x14ac:dyDescent="0.25">
      <c r="A236" s="25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33" t="s">
        <v>949</v>
      </c>
      <c r="AE236" s="116"/>
      <c r="AF236" s="116"/>
      <c r="AG236" s="116"/>
      <c r="AH236" s="117"/>
      <c r="AI236" s="33" t="s">
        <v>362</v>
      </c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</row>
    <row r="237" spans="1:65" ht="15.75" customHeight="1" x14ac:dyDescent="0.25">
      <c r="A237" s="25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33" t="s">
        <v>953</v>
      </c>
      <c r="AE237" s="116"/>
      <c r="AF237" s="116"/>
      <c r="AG237" s="116"/>
      <c r="AH237" s="117"/>
      <c r="AI237" s="33" t="s">
        <v>362</v>
      </c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</row>
    <row r="238" spans="1:65" ht="15.75" customHeight="1" x14ac:dyDescent="0.25">
      <c r="A238" s="25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33" t="s">
        <v>957</v>
      </c>
      <c r="AE238" s="116"/>
      <c r="AF238" s="116"/>
      <c r="AG238" s="116"/>
      <c r="AH238" s="117"/>
      <c r="AI238" s="33" t="s">
        <v>408</v>
      </c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 x14ac:dyDescent="0.25">
      <c r="A239" s="25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33" t="s">
        <v>961</v>
      </c>
      <c r="AE239" s="116"/>
      <c r="AF239" s="116"/>
      <c r="AG239" s="116"/>
      <c r="AH239" s="117"/>
      <c r="AI239" s="33" t="s">
        <v>421</v>
      </c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15.75" customHeight="1" x14ac:dyDescent="0.25">
      <c r="A240" s="25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33" t="s">
        <v>965</v>
      </c>
      <c r="AE240" s="116"/>
      <c r="AF240" s="116"/>
      <c r="AG240" s="116"/>
      <c r="AH240" s="117"/>
      <c r="AI240" s="33" t="s">
        <v>531</v>
      </c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</row>
    <row r="241" spans="1:65" ht="15.75" customHeight="1" x14ac:dyDescent="0.25">
      <c r="A241" s="25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33" t="s">
        <v>970</v>
      </c>
      <c r="AE241" s="116"/>
      <c r="AF241" s="116"/>
      <c r="AG241" s="116"/>
      <c r="AH241" s="117"/>
      <c r="AI241" s="33" t="s">
        <v>346</v>
      </c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 x14ac:dyDescent="0.25">
      <c r="A242" s="25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33" t="s">
        <v>975</v>
      </c>
      <c r="AE242" s="116"/>
      <c r="AF242" s="116"/>
      <c r="AG242" s="116"/>
      <c r="AH242" s="117"/>
      <c r="AI242" s="33" t="s">
        <v>375</v>
      </c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 x14ac:dyDescent="0.25">
      <c r="A243" s="25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33" t="s">
        <v>978</v>
      </c>
      <c r="AE243" s="116"/>
      <c r="AF243" s="116"/>
      <c r="AG243" s="116"/>
      <c r="AH243" s="117"/>
      <c r="AI243" s="33" t="s">
        <v>685</v>
      </c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</row>
    <row r="244" spans="1:65" ht="15.75" customHeight="1" x14ac:dyDescent="0.25">
      <c r="A244" s="25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33" t="s">
        <v>983</v>
      </c>
      <c r="AE244" s="116"/>
      <c r="AF244" s="116"/>
      <c r="AG244" s="116"/>
      <c r="AH244" s="117"/>
      <c r="AI244" s="33" t="s">
        <v>354</v>
      </c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</row>
    <row r="245" spans="1:65" ht="15.75" customHeight="1" x14ac:dyDescent="0.25">
      <c r="A245" s="25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33" t="s">
        <v>987</v>
      </c>
      <c r="AE245" s="116"/>
      <c r="AF245" s="116"/>
      <c r="AG245" s="116"/>
      <c r="AH245" s="117"/>
      <c r="AI245" s="33" t="s">
        <v>362</v>
      </c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</row>
    <row r="246" spans="1:65" ht="15.75" customHeight="1" x14ac:dyDescent="0.25">
      <c r="A246" s="25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33" t="s">
        <v>991</v>
      </c>
      <c r="AE246" s="116"/>
      <c r="AF246" s="116"/>
      <c r="AG246" s="116"/>
      <c r="AH246" s="117"/>
      <c r="AI246" s="33" t="s">
        <v>375</v>
      </c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 x14ac:dyDescent="0.25">
      <c r="A247" s="25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33" t="s">
        <v>995</v>
      </c>
      <c r="AE247" s="116"/>
      <c r="AF247" s="116"/>
      <c r="AG247" s="116"/>
      <c r="AH247" s="117"/>
      <c r="AI247" s="33" t="s">
        <v>531</v>
      </c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15.75" customHeight="1" x14ac:dyDescent="0.25">
      <c r="A248" s="25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33" t="s">
        <v>999</v>
      </c>
      <c r="AE248" s="116"/>
      <c r="AF248" s="116"/>
      <c r="AG248" s="116"/>
      <c r="AH248" s="117"/>
      <c r="AI248" s="33" t="s">
        <v>362</v>
      </c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</row>
    <row r="249" spans="1:65" ht="15.75" customHeight="1" x14ac:dyDescent="0.25">
      <c r="A249" s="25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33" t="s">
        <v>1004</v>
      </c>
      <c r="AE249" s="116"/>
      <c r="AF249" s="116"/>
      <c r="AG249" s="116"/>
      <c r="AH249" s="117"/>
      <c r="AI249" s="33" t="s">
        <v>362</v>
      </c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</row>
    <row r="250" spans="1:65" ht="15.75" customHeight="1" x14ac:dyDescent="0.25">
      <c r="A250" s="25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33" t="s">
        <v>1008</v>
      </c>
      <c r="AE250" s="116"/>
      <c r="AF250" s="116"/>
      <c r="AG250" s="116"/>
      <c r="AH250" s="117"/>
      <c r="AI250" s="33" t="s">
        <v>375</v>
      </c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 x14ac:dyDescent="0.25">
      <c r="A251" s="25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33" t="s">
        <v>1011</v>
      </c>
      <c r="AE251" s="116"/>
      <c r="AF251" s="116"/>
      <c r="AG251" s="116"/>
      <c r="AH251" s="117"/>
      <c r="AI251" s="33" t="s">
        <v>408</v>
      </c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15.75" customHeight="1" x14ac:dyDescent="0.25">
      <c r="A252" s="25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33" t="s">
        <v>1015</v>
      </c>
      <c r="AE252" s="116"/>
      <c r="AF252" s="116"/>
      <c r="AG252" s="116"/>
      <c r="AH252" s="117"/>
      <c r="AI252" s="33" t="s">
        <v>421</v>
      </c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</row>
    <row r="253" spans="1:65" ht="15.75" customHeight="1" x14ac:dyDescent="0.25">
      <c r="A253" s="25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33" t="s">
        <v>1019</v>
      </c>
      <c r="AE253" s="116"/>
      <c r="AF253" s="116"/>
      <c r="AG253" s="116"/>
      <c r="AH253" s="117"/>
      <c r="AI253" s="33" t="s">
        <v>375</v>
      </c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 x14ac:dyDescent="0.25">
      <c r="A254" s="25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33" t="s">
        <v>1022</v>
      </c>
      <c r="AE254" s="116"/>
      <c r="AF254" s="116"/>
      <c r="AG254" s="116"/>
      <c r="AH254" s="117"/>
      <c r="AI254" s="33" t="s">
        <v>375</v>
      </c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5.75" customHeight="1" x14ac:dyDescent="0.25">
      <c r="A255" s="25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33" t="s">
        <v>1027</v>
      </c>
      <c r="AE255" s="116"/>
      <c r="AF255" s="116"/>
      <c r="AG255" s="116"/>
      <c r="AH255" s="117"/>
      <c r="AI255" s="33" t="s">
        <v>421</v>
      </c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</row>
    <row r="256" spans="1:65" ht="15.75" customHeight="1" x14ac:dyDescent="0.25">
      <c r="A256" s="25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33" t="s">
        <v>1031</v>
      </c>
      <c r="AE256" s="116"/>
      <c r="AF256" s="116"/>
      <c r="AG256" s="116"/>
      <c r="AH256" s="117"/>
      <c r="AI256" s="33" t="s">
        <v>354</v>
      </c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 x14ac:dyDescent="0.25">
      <c r="A257" s="25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33" t="s">
        <v>1036</v>
      </c>
      <c r="AE257" s="116"/>
      <c r="AF257" s="116"/>
      <c r="AG257" s="116"/>
      <c r="AH257" s="117"/>
      <c r="AI257" s="33" t="s">
        <v>421</v>
      </c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5.75" customHeight="1" x14ac:dyDescent="0.25">
      <c r="A258" s="25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33" t="s">
        <v>1040</v>
      </c>
      <c r="AE258" s="116"/>
      <c r="AF258" s="116"/>
      <c r="AG258" s="116"/>
      <c r="AH258" s="117"/>
      <c r="AI258" s="33" t="s">
        <v>354</v>
      </c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</row>
    <row r="259" spans="1:65" ht="15.75" customHeight="1" x14ac:dyDescent="0.25">
      <c r="A259" s="25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33" t="s">
        <v>1045</v>
      </c>
      <c r="AE259" s="116"/>
      <c r="AF259" s="116"/>
      <c r="AG259" s="116"/>
      <c r="AH259" s="117"/>
      <c r="AI259" s="33" t="s">
        <v>346</v>
      </c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 x14ac:dyDescent="0.25">
      <c r="A260" s="25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33" t="s">
        <v>1047</v>
      </c>
      <c r="AE260" s="116"/>
      <c r="AF260" s="116"/>
      <c r="AG260" s="116"/>
      <c r="AH260" s="117"/>
      <c r="AI260" s="33" t="s">
        <v>421</v>
      </c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15.75" customHeight="1" x14ac:dyDescent="0.25">
      <c r="A261" s="25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33" t="s">
        <v>1050</v>
      </c>
      <c r="AE261" s="116"/>
      <c r="AF261" s="116"/>
      <c r="AG261" s="116"/>
      <c r="AH261" s="117"/>
      <c r="AI261" s="33" t="s">
        <v>354</v>
      </c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</row>
    <row r="262" spans="1:65" ht="15.75" customHeight="1" x14ac:dyDescent="0.25">
      <c r="A262" s="25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33" t="s">
        <v>1052</v>
      </c>
      <c r="AE262" s="116"/>
      <c r="AF262" s="116"/>
      <c r="AG262" s="116"/>
      <c r="AH262" s="117"/>
      <c r="AI262" s="33" t="s">
        <v>346</v>
      </c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 x14ac:dyDescent="0.25">
      <c r="A263" s="25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33" t="s">
        <v>1053</v>
      </c>
      <c r="AE263" s="116"/>
      <c r="AF263" s="116"/>
      <c r="AG263" s="116"/>
      <c r="AH263" s="117"/>
      <c r="AI263" s="33" t="s">
        <v>421</v>
      </c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</row>
    <row r="264" spans="1:65" ht="15.75" customHeight="1" x14ac:dyDescent="0.25">
      <c r="A264" s="25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33" t="s">
        <v>1054</v>
      </c>
      <c r="AE264" s="116"/>
      <c r="AF264" s="116"/>
      <c r="AG264" s="116"/>
      <c r="AH264" s="117"/>
      <c r="AI264" s="33" t="s">
        <v>421</v>
      </c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</row>
    <row r="265" spans="1:65" ht="15.75" customHeight="1" x14ac:dyDescent="0.25">
      <c r="A265" s="25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33" t="s">
        <v>1057</v>
      </c>
      <c r="AE265" s="116"/>
      <c r="AF265" s="116"/>
      <c r="AG265" s="116"/>
      <c r="AH265" s="117"/>
      <c r="AI265" s="33" t="s">
        <v>421</v>
      </c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 x14ac:dyDescent="0.25">
      <c r="A266" s="25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33" t="s">
        <v>1059</v>
      </c>
      <c r="AE266" s="116"/>
      <c r="AF266" s="116"/>
      <c r="AG266" s="116"/>
      <c r="AH266" s="117"/>
      <c r="AI266" s="33" t="s">
        <v>531</v>
      </c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5.75" customHeight="1" x14ac:dyDescent="0.25">
      <c r="A267" s="25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33" t="s">
        <v>1061</v>
      </c>
      <c r="AE267" s="116"/>
      <c r="AF267" s="116"/>
      <c r="AG267" s="116"/>
      <c r="AH267" s="117"/>
      <c r="AI267" s="33" t="s">
        <v>346</v>
      </c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</row>
    <row r="268" spans="1:65" ht="15.75" customHeight="1" x14ac:dyDescent="0.25">
      <c r="A268" s="25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33" t="s">
        <v>1063</v>
      </c>
      <c r="AE268" s="116"/>
      <c r="AF268" s="116"/>
      <c r="AG268" s="116"/>
      <c r="AH268" s="117"/>
      <c r="AI268" s="33" t="s">
        <v>421</v>
      </c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 x14ac:dyDescent="0.25">
      <c r="A269" s="25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33" t="s">
        <v>1066</v>
      </c>
      <c r="AE269" s="116"/>
      <c r="AF269" s="116"/>
      <c r="AG269" s="116"/>
      <c r="AH269" s="117"/>
      <c r="AI269" s="33" t="s">
        <v>362</v>
      </c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5.75" customHeight="1" x14ac:dyDescent="0.25">
      <c r="A270" s="25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33" t="s">
        <v>1069</v>
      </c>
      <c r="AE270" s="116"/>
      <c r="AF270" s="116"/>
      <c r="AG270" s="116"/>
      <c r="AH270" s="117"/>
      <c r="AI270" s="33" t="s">
        <v>375</v>
      </c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</row>
    <row r="271" spans="1:65" ht="15.75" customHeight="1" x14ac:dyDescent="0.25">
      <c r="A271" s="25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33" t="s">
        <v>1072</v>
      </c>
      <c r="AE271" s="116"/>
      <c r="AF271" s="116"/>
      <c r="AG271" s="116"/>
      <c r="AH271" s="117"/>
      <c r="AI271" s="33" t="s">
        <v>531</v>
      </c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 x14ac:dyDescent="0.25">
      <c r="A272" s="25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33" t="s">
        <v>1075</v>
      </c>
      <c r="AE272" s="116"/>
      <c r="AF272" s="116"/>
      <c r="AG272" s="116"/>
      <c r="AH272" s="117"/>
      <c r="AI272" s="33" t="s">
        <v>375</v>
      </c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</row>
    <row r="273" spans="1:65" ht="15.75" customHeight="1" x14ac:dyDescent="0.25">
      <c r="A273" s="25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33" t="s">
        <v>1078</v>
      </c>
      <c r="AE273" s="116"/>
      <c r="AF273" s="116"/>
      <c r="AG273" s="116"/>
      <c r="AH273" s="117"/>
      <c r="AI273" s="33" t="s">
        <v>685</v>
      </c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</row>
    <row r="274" spans="1:65" ht="15.75" customHeight="1" x14ac:dyDescent="0.25">
      <c r="A274" s="25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33" t="s">
        <v>1080</v>
      </c>
      <c r="AE274" s="116"/>
      <c r="AF274" s="116"/>
      <c r="AG274" s="116"/>
      <c r="AH274" s="117"/>
      <c r="AI274" s="33" t="s">
        <v>421</v>
      </c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 x14ac:dyDescent="0.25">
      <c r="A275" s="25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33" t="s">
        <v>1083</v>
      </c>
      <c r="AE275" s="116"/>
      <c r="AF275" s="116"/>
      <c r="AG275" s="116"/>
      <c r="AH275" s="117"/>
      <c r="AI275" s="33" t="s">
        <v>354</v>
      </c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5.75" customHeight="1" x14ac:dyDescent="0.25">
      <c r="A276" s="25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33" t="s">
        <v>1085</v>
      </c>
      <c r="AE276" s="116"/>
      <c r="AF276" s="116"/>
      <c r="AG276" s="116"/>
      <c r="AH276" s="117"/>
      <c r="AI276" s="33" t="s">
        <v>375</v>
      </c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</row>
    <row r="277" spans="1:65" ht="15.75" customHeight="1" x14ac:dyDescent="0.25">
      <c r="A277" s="25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33" t="s">
        <v>1087</v>
      </c>
      <c r="AE277" s="116"/>
      <c r="AF277" s="116"/>
      <c r="AG277" s="116"/>
      <c r="AH277" s="117"/>
      <c r="AI277" s="33" t="s">
        <v>346</v>
      </c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 x14ac:dyDescent="0.25">
      <c r="A278" s="25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33" t="s">
        <v>1090</v>
      </c>
      <c r="AE278" s="116"/>
      <c r="AF278" s="116"/>
      <c r="AG278" s="116"/>
      <c r="AH278" s="117"/>
      <c r="AI278" s="33" t="s">
        <v>362</v>
      </c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</row>
    <row r="279" spans="1:65" ht="15.75" customHeight="1" x14ac:dyDescent="0.25">
      <c r="A279" s="25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33" t="s">
        <v>1093</v>
      </c>
      <c r="AE279" s="116"/>
      <c r="AF279" s="116"/>
      <c r="AG279" s="116"/>
      <c r="AH279" s="117"/>
      <c r="AI279" s="33" t="s">
        <v>362</v>
      </c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</row>
    <row r="280" spans="1:65" ht="15.75" customHeight="1" x14ac:dyDescent="0.25">
      <c r="A280" s="25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33" t="s">
        <v>1096</v>
      </c>
      <c r="AE280" s="116"/>
      <c r="AF280" s="116"/>
      <c r="AG280" s="116"/>
      <c r="AH280" s="117"/>
      <c r="AI280" s="33" t="s">
        <v>408</v>
      </c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5.75" customHeight="1" x14ac:dyDescent="0.25">
      <c r="A281" s="25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33" t="s">
        <v>1099</v>
      </c>
      <c r="AE281" s="116"/>
      <c r="AF281" s="116"/>
      <c r="AG281" s="116"/>
      <c r="AH281" s="117"/>
      <c r="AI281" s="33" t="s">
        <v>685</v>
      </c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</row>
    <row r="282" spans="1:65" ht="15.75" customHeight="1" x14ac:dyDescent="0.25">
      <c r="A282" s="25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33" t="s">
        <v>1102</v>
      </c>
      <c r="AE282" s="116"/>
      <c r="AF282" s="116"/>
      <c r="AG282" s="116"/>
      <c r="AH282" s="117"/>
      <c r="AI282" s="33" t="s">
        <v>362</v>
      </c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5.75" customHeight="1" x14ac:dyDescent="0.25">
      <c r="A283" s="25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33" t="s">
        <v>1105</v>
      </c>
      <c r="AE283" s="116"/>
      <c r="AF283" s="116"/>
      <c r="AG283" s="116"/>
      <c r="AH283" s="117"/>
      <c r="AI283" s="33" t="s">
        <v>362</v>
      </c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</row>
    <row r="284" spans="1:65" ht="15.75" customHeight="1" x14ac:dyDescent="0.25">
      <c r="A284" s="25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33" t="s">
        <v>1108</v>
      </c>
      <c r="AE284" s="116"/>
      <c r="AF284" s="116"/>
      <c r="AG284" s="116"/>
      <c r="AH284" s="117"/>
      <c r="AI284" s="33" t="s">
        <v>421</v>
      </c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 x14ac:dyDescent="0.25">
      <c r="A285" s="25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33" t="s">
        <v>1111</v>
      </c>
      <c r="AE285" s="116"/>
      <c r="AF285" s="116"/>
      <c r="AG285" s="116"/>
      <c r="AH285" s="117"/>
      <c r="AI285" s="33" t="s">
        <v>685</v>
      </c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15.75" customHeight="1" x14ac:dyDescent="0.25">
      <c r="A286" s="25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33" t="s">
        <v>1113</v>
      </c>
      <c r="AE286" s="116"/>
      <c r="AF286" s="116"/>
      <c r="AG286" s="116"/>
      <c r="AH286" s="117"/>
      <c r="AI286" s="33" t="s">
        <v>354</v>
      </c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</row>
    <row r="287" spans="1:65" ht="15.75" customHeight="1" x14ac:dyDescent="0.25">
      <c r="A287" s="25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33" t="s">
        <v>1115</v>
      </c>
      <c r="AE287" s="116"/>
      <c r="AF287" s="116"/>
      <c r="AG287" s="116"/>
      <c r="AH287" s="117"/>
      <c r="AI287" s="33" t="s">
        <v>362</v>
      </c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 x14ac:dyDescent="0.25">
      <c r="A288" s="25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33" t="s">
        <v>1118</v>
      </c>
      <c r="AE288" s="116"/>
      <c r="AF288" s="116"/>
      <c r="AG288" s="116"/>
      <c r="AH288" s="117"/>
      <c r="AI288" s="33" t="s">
        <v>408</v>
      </c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 x14ac:dyDescent="0.25">
      <c r="A289" s="25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33" t="s">
        <v>1120</v>
      </c>
      <c r="AE289" s="116"/>
      <c r="AF289" s="116"/>
      <c r="AG289" s="116"/>
      <c r="AH289" s="117"/>
      <c r="AI289" s="33" t="s">
        <v>346</v>
      </c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</row>
    <row r="290" spans="1:65" ht="15.75" customHeight="1" x14ac:dyDescent="0.25">
      <c r="A290" s="25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33" t="s">
        <v>1123</v>
      </c>
      <c r="AE290" s="116"/>
      <c r="AF290" s="116"/>
      <c r="AG290" s="116"/>
      <c r="AH290" s="117"/>
      <c r="AI290" s="33" t="s">
        <v>408</v>
      </c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</row>
    <row r="291" spans="1:65" ht="15.75" customHeight="1" x14ac:dyDescent="0.25">
      <c r="A291" s="25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33" t="s">
        <v>1125</v>
      </c>
      <c r="AE291" s="116"/>
      <c r="AF291" s="116"/>
      <c r="AG291" s="116"/>
      <c r="AH291" s="117"/>
      <c r="AI291" s="33" t="s">
        <v>421</v>
      </c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</row>
    <row r="292" spans="1:65" ht="15.75" customHeight="1" x14ac:dyDescent="0.25">
      <c r="A292" s="25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33" t="s">
        <v>1127</v>
      </c>
      <c r="AE292" s="116"/>
      <c r="AF292" s="116"/>
      <c r="AG292" s="116"/>
      <c r="AH292" s="117"/>
      <c r="AI292" s="33" t="s">
        <v>421</v>
      </c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 x14ac:dyDescent="0.25">
      <c r="A293" s="25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33" t="s">
        <v>1129</v>
      </c>
      <c r="AE293" s="116"/>
      <c r="AF293" s="116"/>
      <c r="AG293" s="116"/>
      <c r="AH293" s="117"/>
      <c r="AI293" s="33" t="s">
        <v>346</v>
      </c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15.75" customHeight="1" x14ac:dyDescent="0.25">
      <c r="A294" s="25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33" t="s">
        <v>1131</v>
      </c>
      <c r="AE294" s="116"/>
      <c r="AF294" s="116"/>
      <c r="AG294" s="116"/>
      <c r="AH294" s="117"/>
      <c r="AI294" s="33" t="s">
        <v>421</v>
      </c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</row>
    <row r="295" spans="1:65" ht="15.75" customHeight="1" x14ac:dyDescent="0.25">
      <c r="A295" s="25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33" t="s">
        <v>1133</v>
      </c>
      <c r="AE295" s="116"/>
      <c r="AF295" s="116"/>
      <c r="AG295" s="116"/>
      <c r="AH295" s="117"/>
      <c r="AI295" s="33" t="s">
        <v>375</v>
      </c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 x14ac:dyDescent="0.25">
      <c r="A296" s="25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33" t="s">
        <v>1134</v>
      </c>
      <c r="AE296" s="116"/>
      <c r="AF296" s="116"/>
      <c r="AG296" s="116"/>
      <c r="AH296" s="117"/>
      <c r="AI296" s="33" t="s">
        <v>408</v>
      </c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5.75" customHeight="1" x14ac:dyDescent="0.25">
      <c r="A297" s="25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33" t="s">
        <v>1137</v>
      </c>
      <c r="AE297" s="116"/>
      <c r="AF297" s="116"/>
      <c r="AG297" s="116"/>
      <c r="AH297" s="117"/>
      <c r="AI297" s="33" t="s">
        <v>354</v>
      </c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</row>
    <row r="298" spans="1:65" ht="15.75" customHeight="1" x14ac:dyDescent="0.25">
      <c r="A298" s="25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33" t="s">
        <v>1139</v>
      </c>
      <c r="AE298" s="116"/>
      <c r="AF298" s="116"/>
      <c r="AG298" s="116"/>
      <c r="AH298" s="117"/>
      <c r="AI298" s="33" t="s">
        <v>421</v>
      </c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 x14ac:dyDescent="0.25">
      <c r="A299" s="25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33" t="s">
        <v>1142</v>
      </c>
      <c r="AE299" s="116"/>
      <c r="AF299" s="116"/>
      <c r="AG299" s="116"/>
      <c r="AH299" s="117"/>
      <c r="AI299" s="33" t="s">
        <v>421</v>
      </c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</row>
    <row r="300" spans="1:65" ht="15.75" customHeight="1" x14ac:dyDescent="0.25">
      <c r="A300" s="25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33" t="s">
        <v>1144</v>
      </c>
      <c r="AE300" s="116"/>
      <c r="AF300" s="116"/>
      <c r="AG300" s="116"/>
      <c r="AH300" s="117"/>
      <c r="AI300" s="33" t="s">
        <v>685</v>
      </c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</row>
    <row r="301" spans="1:65" ht="15.75" customHeight="1" x14ac:dyDescent="0.25">
      <c r="A301" s="25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33" t="s">
        <v>1146</v>
      </c>
      <c r="AE301" s="116"/>
      <c r="AF301" s="116"/>
      <c r="AG301" s="116"/>
      <c r="AH301" s="117"/>
      <c r="AI301" s="33" t="s">
        <v>531</v>
      </c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 x14ac:dyDescent="0.25">
      <c r="A302" s="25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33" t="s">
        <v>1148</v>
      </c>
      <c r="AE302" s="116"/>
      <c r="AF302" s="116"/>
      <c r="AG302" s="116"/>
      <c r="AH302" s="117"/>
      <c r="AI302" s="33" t="s">
        <v>421</v>
      </c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15.75" customHeight="1" x14ac:dyDescent="0.25">
      <c r="A303" s="25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33" t="s">
        <v>1150</v>
      </c>
      <c r="AE303" s="116"/>
      <c r="AF303" s="116"/>
      <c r="AG303" s="116"/>
      <c r="AH303" s="117"/>
      <c r="AI303" s="33" t="s">
        <v>531</v>
      </c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</row>
    <row r="304" spans="1:65" ht="15.75" customHeight="1" x14ac:dyDescent="0.25">
      <c r="A304" s="25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33" t="s">
        <v>1152</v>
      </c>
      <c r="AE304" s="116"/>
      <c r="AF304" s="116"/>
      <c r="AG304" s="116"/>
      <c r="AH304" s="117"/>
      <c r="AI304" s="33" t="s">
        <v>408</v>
      </c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 x14ac:dyDescent="0.25">
      <c r="A305" s="25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33" t="s">
        <v>1154</v>
      </c>
      <c r="AE305" s="116"/>
      <c r="AF305" s="116"/>
      <c r="AG305" s="116"/>
      <c r="AH305" s="117"/>
      <c r="AI305" s="33" t="s">
        <v>346</v>
      </c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 x14ac:dyDescent="0.25">
      <c r="A306" s="25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33" t="s">
        <v>1156</v>
      </c>
      <c r="AE306" s="116"/>
      <c r="AF306" s="116"/>
      <c r="AG306" s="116"/>
      <c r="AH306" s="117"/>
      <c r="AI306" s="33" t="s">
        <v>531</v>
      </c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</row>
    <row r="307" spans="1:65" ht="15.75" customHeight="1" x14ac:dyDescent="0.25">
      <c r="A307" s="25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33" t="s">
        <v>1157</v>
      </c>
      <c r="AE307" s="116"/>
      <c r="AF307" s="116"/>
      <c r="AG307" s="116"/>
      <c r="AH307" s="117"/>
      <c r="AI307" s="33" t="s">
        <v>375</v>
      </c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</row>
    <row r="308" spans="1:65" ht="15.75" customHeight="1" x14ac:dyDescent="0.25">
      <c r="A308" s="25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33" t="s">
        <v>1159</v>
      </c>
      <c r="AE308" s="116"/>
      <c r="AF308" s="116"/>
      <c r="AG308" s="116"/>
      <c r="AH308" s="117"/>
      <c r="AI308" s="33" t="s">
        <v>421</v>
      </c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</row>
    <row r="309" spans="1:65" ht="15.75" customHeight="1" x14ac:dyDescent="0.25">
      <c r="A309" s="25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33" t="s">
        <v>1161</v>
      </c>
      <c r="AE309" s="116"/>
      <c r="AF309" s="116"/>
      <c r="AG309" s="116"/>
      <c r="AH309" s="117"/>
      <c r="AI309" s="33" t="s">
        <v>531</v>
      </c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 x14ac:dyDescent="0.25">
      <c r="A310" s="25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33" t="s">
        <v>1163</v>
      </c>
      <c r="AE310" s="116"/>
      <c r="AF310" s="116"/>
      <c r="AG310" s="116"/>
      <c r="AH310" s="117"/>
      <c r="AI310" s="33" t="s">
        <v>421</v>
      </c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5.75" customHeight="1" x14ac:dyDescent="0.25">
      <c r="A311" s="25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33" t="s">
        <v>1165</v>
      </c>
      <c r="AE311" s="116"/>
      <c r="AF311" s="116"/>
      <c r="AG311" s="116"/>
      <c r="AH311" s="117"/>
      <c r="AI311" s="33" t="s">
        <v>685</v>
      </c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</row>
    <row r="312" spans="1:65" ht="15.75" customHeight="1" x14ac:dyDescent="0.25">
      <c r="A312" s="25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33" t="s">
        <v>1168</v>
      </c>
      <c r="AE312" s="116"/>
      <c r="AF312" s="116"/>
      <c r="AG312" s="116"/>
      <c r="AH312" s="117"/>
      <c r="AI312" s="33" t="s">
        <v>531</v>
      </c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 x14ac:dyDescent="0.25">
      <c r="A313" s="25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33" t="s">
        <v>1171</v>
      </c>
      <c r="AE313" s="116"/>
      <c r="AF313" s="116"/>
      <c r="AG313" s="116"/>
      <c r="AH313" s="117"/>
      <c r="AI313" s="33" t="s">
        <v>421</v>
      </c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 x14ac:dyDescent="0.25">
      <c r="A314" s="25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33" t="s">
        <v>1174</v>
      </c>
      <c r="AE314" s="116"/>
      <c r="AF314" s="116"/>
      <c r="AG314" s="116"/>
      <c r="AH314" s="117"/>
      <c r="AI314" s="33" t="s">
        <v>531</v>
      </c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</row>
    <row r="315" spans="1:65" ht="15.75" customHeight="1" x14ac:dyDescent="0.25">
      <c r="A315" s="25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33" t="s">
        <v>1177</v>
      </c>
      <c r="AE315" s="116"/>
      <c r="AF315" s="116"/>
      <c r="AG315" s="116"/>
      <c r="AH315" s="117"/>
      <c r="AI315" s="33" t="s">
        <v>375</v>
      </c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</row>
    <row r="316" spans="1:65" ht="15.75" customHeight="1" x14ac:dyDescent="0.25">
      <c r="A316" s="25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33" t="s">
        <v>1180</v>
      </c>
      <c r="AE316" s="116"/>
      <c r="AF316" s="116"/>
      <c r="AG316" s="116"/>
      <c r="AH316" s="117"/>
      <c r="AI316" s="33" t="s">
        <v>346</v>
      </c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 x14ac:dyDescent="0.25">
      <c r="A317" s="25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33" t="s">
        <v>1183</v>
      </c>
      <c r="AE317" s="116"/>
      <c r="AF317" s="116"/>
      <c r="AG317" s="116"/>
      <c r="AH317" s="117"/>
      <c r="AI317" s="33" t="s">
        <v>375</v>
      </c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5.75" customHeight="1" x14ac:dyDescent="0.25">
      <c r="A318" s="25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33" t="s">
        <v>1186</v>
      </c>
      <c r="AE318" s="116"/>
      <c r="AF318" s="116"/>
      <c r="AG318" s="116"/>
      <c r="AH318" s="117"/>
      <c r="AI318" s="33" t="s">
        <v>408</v>
      </c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</row>
    <row r="319" spans="1:65" ht="15.75" customHeight="1" x14ac:dyDescent="0.25">
      <c r="A319" s="25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33" t="s">
        <v>1189</v>
      </c>
      <c r="AE319" s="116"/>
      <c r="AF319" s="116"/>
      <c r="AG319" s="116"/>
      <c r="AH319" s="117"/>
      <c r="AI319" s="33" t="s">
        <v>362</v>
      </c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 x14ac:dyDescent="0.25">
      <c r="A320" s="25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33" t="s">
        <v>1192</v>
      </c>
      <c r="AE320" s="116"/>
      <c r="AF320" s="116"/>
      <c r="AG320" s="116"/>
      <c r="AH320" s="117"/>
      <c r="AI320" s="33" t="s">
        <v>421</v>
      </c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15.75" customHeight="1" x14ac:dyDescent="0.25">
      <c r="A321" s="25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33" t="s">
        <v>1195</v>
      </c>
      <c r="AE321" s="116"/>
      <c r="AF321" s="116"/>
      <c r="AG321" s="116"/>
      <c r="AH321" s="117"/>
      <c r="AI321" s="33" t="s">
        <v>354</v>
      </c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</row>
    <row r="322" spans="1:65" ht="15.75" customHeight="1" x14ac:dyDescent="0.25">
      <c r="A322" s="25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33" t="s">
        <v>1198</v>
      </c>
      <c r="AE322" s="116"/>
      <c r="AF322" s="116"/>
      <c r="AG322" s="116"/>
      <c r="AH322" s="117"/>
      <c r="AI322" s="33" t="s">
        <v>421</v>
      </c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</row>
    <row r="323" spans="1:65" ht="15.75" customHeight="1" x14ac:dyDescent="0.25">
      <c r="A323" s="25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33" t="s">
        <v>1200</v>
      </c>
      <c r="AE323" s="116"/>
      <c r="AF323" s="116"/>
      <c r="AG323" s="116"/>
      <c r="AH323" s="117"/>
      <c r="AI323" s="33" t="s">
        <v>354</v>
      </c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 x14ac:dyDescent="0.25">
      <c r="A324" s="25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33" t="s">
        <v>1203</v>
      </c>
      <c r="AE324" s="116"/>
      <c r="AF324" s="116"/>
      <c r="AG324" s="116"/>
      <c r="AH324" s="117"/>
      <c r="AI324" s="33" t="s">
        <v>375</v>
      </c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5.75" customHeight="1" x14ac:dyDescent="0.25">
      <c r="A325" s="25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33" t="s">
        <v>1205</v>
      </c>
      <c r="AE325" s="116"/>
      <c r="AF325" s="116"/>
      <c r="AG325" s="116"/>
      <c r="AH325" s="117"/>
      <c r="AI325" s="33" t="s">
        <v>408</v>
      </c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</row>
    <row r="326" spans="1:65" ht="15.75" customHeight="1" x14ac:dyDescent="0.25">
      <c r="A326" s="25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33" t="s">
        <v>1208</v>
      </c>
      <c r="AE326" s="116"/>
      <c r="AF326" s="116"/>
      <c r="AG326" s="116"/>
      <c r="AH326" s="117"/>
      <c r="AI326" s="33" t="s">
        <v>375</v>
      </c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 x14ac:dyDescent="0.25">
      <c r="A327" s="25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33" t="s">
        <v>1211</v>
      </c>
      <c r="AE327" s="116"/>
      <c r="AF327" s="116"/>
      <c r="AG327" s="116"/>
      <c r="AH327" s="117"/>
      <c r="AI327" s="33" t="s">
        <v>354</v>
      </c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 x14ac:dyDescent="0.25">
      <c r="A328" s="25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33" t="s">
        <v>1213</v>
      </c>
      <c r="AE328" s="116"/>
      <c r="AF328" s="116"/>
      <c r="AG328" s="116"/>
      <c r="AH328" s="117"/>
      <c r="AI328" s="33" t="s">
        <v>685</v>
      </c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</row>
    <row r="329" spans="1:65" ht="15.75" customHeight="1" x14ac:dyDescent="0.25">
      <c r="A329" s="25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33" t="s">
        <v>1215</v>
      </c>
      <c r="AE329" s="116"/>
      <c r="AF329" s="116"/>
      <c r="AG329" s="116"/>
      <c r="AH329" s="117"/>
      <c r="AI329" s="33" t="s">
        <v>531</v>
      </c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</row>
    <row r="330" spans="1:65" ht="15.75" customHeight="1" x14ac:dyDescent="0.25">
      <c r="A330" s="25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33" t="s">
        <v>1218</v>
      </c>
      <c r="AE330" s="116"/>
      <c r="AF330" s="116"/>
      <c r="AG330" s="116"/>
      <c r="AH330" s="117"/>
      <c r="AI330" s="33" t="s">
        <v>421</v>
      </c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 x14ac:dyDescent="0.25">
      <c r="A331" s="25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33" t="s">
        <v>1220</v>
      </c>
      <c r="AE331" s="116"/>
      <c r="AF331" s="116"/>
      <c r="AG331" s="116"/>
      <c r="AH331" s="117"/>
      <c r="AI331" s="33" t="s">
        <v>531</v>
      </c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15.75" customHeight="1" x14ac:dyDescent="0.25">
      <c r="A332" s="25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33" t="s">
        <v>1222</v>
      </c>
      <c r="AE332" s="116"/>
      <c r="AF332" s="116"/>
      <c r="AG332" s="116"/>
      <c r="AH332" s="117"/>
      <c r="AI332" s="33" t="s">
        <v>346</v>
      </c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</row>
    <row r="333" spans="1:65" ht="15.75" customHeight="1" x14ac:dyDescent="0.25">
      <c r="A333" s="25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33" t="s">
        <v>1225</v>
      </c>
      <c r="AE333" s="116"/>
      <c r="AF333" s="116"/>
      <c r="AG333" s="116"/>
      <c r="AH333" s="117"/>
      <c r="AI333" s="33" t="s">
        <v>421</v>
      </c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</row>
    <row r="334" spans="1:65" ht="15.75" customHeight="1" x14ac:dyDescent="0.25">
      <c r="A334" s="25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33" t="s">
        <v>1228</v>
      </c>
      <c r="AE334" s="116"/>
      <c r="AF334" s="116"/>
      <c r="AG334" s="116"/>
      <c r="AH334" s="117"/>
      <c r="AI334" s="33" t="s">
        <v>375</v>
      </c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 x14ac:dyDescent="0.25">
      <c r="A335" s="25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33" t="s">
        <v>1231</v>
      </c>
      <c r="AE335" s="116"/>
      <c r="AF335" s="116"/>
      <c r="AG335" s="116"/>
      <c r="AH335" s="117"/>
      <c r="AI335" s="33" t="s">
        <v>408</v>
      </c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15.75" customHeight="1" x14ac:dyDescent="0.25">
      <c r="A336" s="25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33" t="s">
        <v>1234</v>
      </c>
      <c r="AE336" s="116"/>
      <c r="AF336" s="116"/>
      <c r="AG336" s="116"/>
      <c r="AH336" s="117"/>
      <c r="AI336" s="33" t="s">
        <v>531</v>
      </c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  <row r="337" spans="1:65" ht="15.75" customHeight="1" x14ac:dyDescent="0.25">
      <c r="A337" s="25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33" t="s">
        <v>1235</v>
      </c>
      <c r="AE337" s="116"/>
      <c r="AF337" s="116"/>
      <c r="AG337" s="116"/>
      <c r="AH337" s="117"/>
      <c r="AI337" s="33" t="s">
        <v>408</v>
      </c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</row>
    <row r="338" spans="1:65" ht="15.75" customHeight="1" x14ac:dyDescent="0.25">
      <c r="A338" s="25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33" t="s">
        <v>1236</v>
      </c>
      <c r="AE338" s="116"/>
      <c r="AF338" s="116"/>
      <c r="AG338" s="116"/>
      <c r="AH338" s="117"/>
      <c r="AI338" s="33" t="s">
        <v>421</v>
      </c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</row>
    <row r="339" spans="1:65" ht="15.75" customHeight="1" x14ac:dyDescent="0.25">
      <c r="A339" s="25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33" t="s">
        <v>1239</v>
      </c>
      <c r="AE339" s="116"/>
      <c r="AF339" s="116"/>
      <c r="AG339" s="116"/>
      <c r="AH339" s="117"/>
      <c r="AI339" s="33" t="s">
        <v>421</v>
      </c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</row>
    <row r="340" spans="1:65" ht="15.75" customHeight="1" x14ac:dyDescent="0.25">
      <c r="A340" s="2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33" t="s">
        <v>1242</v>
      </c>
      <c r="AE340" s="116"/>
      <c r="AF340" s="116"/>
      <c r="AG340" s="116"/>
      <c r="AH340" s="117"/>
      <c r="AI340" s="33" t="s">
        <v>346</v>
      </c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</row>
    <row r="341" spans="1:65" ht="15.75" customHeight="1" x14ac:dyDescent="0.25">
      <c r="A341" s="25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33" t="s">
        <v>1245</v>
      </c>
      <c r="AE341" s="116"/>
      <c r="AF341" s="116"/>
      <c r="AG341" s="116"/>
      <c r="AH341" s="117"/>
      <c r="AI341" s="33" t="s">
        <v>362</v>
      </c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</row>
    <row r="342" spans="1:65" ht="15.75" customHeight="1" x14ac:dyDescent="0.25">
      <c r="A342" s="25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33" t="s">
        <v>1247</v>
      </c>
      <c r="AE342" s="116"/>
      <c r="AF342" s="116"/>
      <c r="AG342" s="116"/>
      <c r="AH342" s="117"/>
      <c r="AI342" s="33" t="s">
        <v>354</v>
      </c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</row>
    <row r="343" spans="1:65" ht="15.75" customHeight="1" x14ac:dyDescent="0.25">
      <c r="A343" s="25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33" t="s">
        <v>1250</v>
      </c>
      <c r="AE343" s="116"/>
      <c r="AF343" s="116"/>
      <c r="AG343" s="116"/>
      <c r="AH343" s="117"/>
      <c r="AI343" s="33" t="s">
        <v>362</v>
      </c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</row>
    <row r="344" spans="1:65" ht="15.75" customHeight="1" x14ac:dyDescent="0.25">
      <c r="A344" s="25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33" t="s">
        <v>1253</v>
      </c>
      <c r="AE344" s="116"/>
      <c r="AF344" s="116"/>
      <c r="AG344" s="116"/>
      <c r="AH344" s="117"/>
      <c r="AI344" s="33" t="s">
        <v>408</v>
      </c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</row>
    <row r="345" spans="1:65" ht="15.75" customHeight="1" x14ac:dyDescent="0.25">
      <c r="A345" s="25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33" t="s">
        <v>1256</v>
      </c>
      <c r="AE345" s="116"/>
      <c r="AF345" s="116"/>
      <c r="AG345" s="116"/>
      <c r="AH345" s="117"/>
      <c r="AI345" s="33" t="s">
        <v>531</v>
      </c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</row>
    <row r="346" spans="1:65" ht="15.75" customHeight="1" x14ac:dyDescent="0.25">
      <c r="A346" s="25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33" t="s">
        <v>1259</v>
      </c>
      <c r="AE346" s="116"/>
      <c r="AF346" s="116"/>
      <c r="AG346" s="116"/>
      <c r="AH346" s="117"/>
      <c r="AI346" s="33" t="s">
        <v>375</v>
      </c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</row>
    <row r="347" spans="1:65" ht="15.75" customHeight="1" x14ac:dyDescent="0.25">
      <c r="A347" s="25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33" t="s">
        <v>1261</v>
      </c>
      <c r="AE347" s="116"/>
      <c r="AF347" s="116"/>
      <c r="AG347" s="116"/>
      <c r="AH347" s="117"/>
      <c r="AI347" s="33" t="s">
        <v>362</v>
      </c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</row>
    <row r="348" spans="1:65" ht="15.75" customHeight="1" x14ac:dyDescent="0.25">
      <c r="A348" s="25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33" t="s">
        <v>1264</v>
      </c>
      <c r="AE348" s="116"/>
      <c r="AF348" s="116"/>
      <c r="AG348" s="116"/>
      <c r="AH348" s="117"/>
      <c r="AI348" s="33" t="s">
        <v>362</v>
      </c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</row>
    <row r="349" spans="1:65" ht="15.75" customHeight="1" x14ac:dyDescent="0.25">
      <c r="A349" s="25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33" t="s">
        <v>1266</v>
      </c>
      <c r="AE349" s="116"/>
      <c r="AF349" s="116"/>
      <c r="AG349" s="116"/>
      <c r="AH349" s="117"/>
      <c r="AI349" s="33" t="s">
        <v>375</v>
      </c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</row>
    <row r="350" spans="1:65" ht="15.75" customHeight="1" x14ac:dyDescent="0.25">
      <c r="A350" s="25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33" t="s">
        <v>1269</v>
      </c>
      <c r="AE350" s="116"/>
      <c r="AF350" s="116"/>
      <c r="AG350" s="116"/>
      <c r="AH350" s="117"/>
      <c r="AI350" s="33" t="s">
        <v>375</v>
      </c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</row>
    <row r="351" spans="1:65" ht="15.75" customHeight="1" x14ac:dyDescent="0.25">
      <c r="A351" s="25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33" t="s">
        <v>1272</v>
      </c>
      <c r="AE351" s="116"/>
      <c r="AF351" s="116"/>
      <c r="AG351" s="116"/>
      <c r="AH351" s="117"/>
      <c r="AI351" s="33" t="s">
        <v>354</v>
      </c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</row>
    <row r="352" spans="1:65" ht="15.75" customHeight="1" x14ac:dyDescent="0.25">
      <c r="A352" s="25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33" t="s">
        <v>1275</v>
      </c>
      <c r="AE352" s="116"/>
      <c r="AF352" s="116"/>
      <c r="AG352" s="116"/>
      <c r="AH352" s="117"/>
      <c r="AI352" s="33" t="s">
        <v>408</v>
      </c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</row>
    <row r="353" spans="1:65" ht="15.75" customHeight="1" x14ac:dyDescent="0.25">
      <c r="A353" s="25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33" t="s">
        <v>1276</v>
      </c>
      <c r="AE353" s="116"/>
      <c r="AF353" s="116"/>
      <c r="AG353" s="116"/>
      <c r="AH353" s="117"/>
      <c r="AI353" s="33" t="s">
        <v>421</v>
      </c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</row>
    <row r="354" spans="1:65" ht="15.75" customHeight="1" x14ac:dyDescent="0.25">
      <c r="A354" s="25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33" t="s">
        <v>1277</v>
      </c>
      <c r="AE354" s="116"/>
      <c r="AF354" s="116"/>
      <c r="AG354" s="116"/>
      <c r="AH354" s="117"/>
      <c r="AI354" s="33" t="s">
        <v>408</v>
      </c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</row>
    <row r="355" spans="1:65" ht="15.75" customHeight="1" x14ac:dyDescent="0.25">
      <c r="A355" s="25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33" t="s">
        <v>1278</v>
      </c>
      <c r="AE355" s="116"/>
      <c r="AF355" s="116"/>
      <c r="AG355" s="116"/>
      <c r="AH355" s="117"/>
      <c r="AI355" s="33" t="s">
        <v>598</v>
      </c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</row>
    <row r="356" spans="1:65" ht="15.75" customHeight="1" x14ac:dyDescent="0.25">
      <c r="A356" s="25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33" t="s">
        <v>1279</v>
      </c>
      <c r="AE356" s="116"/>
      <c r="AF356" s="116"/>
      <c r="AG356" s="116"/>
      <c r="AH356" s="117"/>
      <c r="AI356" s="33" t="s">
        <v>375</v>
      </c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</row>
    <row r="357" spans="1:65" ht="15.75" customHeight="1" x14ac:dyDescent="0.25">
      <c r="A357" s="25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33" t="s">
        <v>1280</v>
      </c>
      <c r="AE357" s="116"/>
      <c r="AF357" s="116"/>
      <c r="AG357" s="116"/>
      <c r="AH357" s="117"/>
      <c r="AI357" s="33" t="s">
        <v>375</v>
      </c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</row>
    <row r="358" spans="1:65" ht="15.75" customHeight="1" x14ac:dyDescent="0.25">
      <c r="A358" s="25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33" t="s">
        <v>1281</v>
      </c>
      <c r="AE358" s="116"/>
      <c r="AF358" s="116"/>
      <c r="AG358" s="116"/>
      <c r="AH358" s="117"/>
      <c r="AI358" s="33" t="s">
        <v>362</v>
      </c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</row>
    <row r="359" spans="1:65" ht="15.75" customHeight="1" x14ac:dyDescent="0.25">
      <c r="A359" s="25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33" t="s">
        <v>1282</v>
      </c>
      <c r="AE359" s="116"/>
      <c r="AF359" s="116"/>
      <c r="AG359" s="116"/>
      <c r="AH359" s="117"/>
      <c r="AI359" s="33" t="s">
        <v>421</v>
      </c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</row>
    <row r="360" spans="1:65" ht="15.75" customHeight="1" x14ac:dyDescent="0.25">
      <c r="A360" s="25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33" t="s">
        <v>1283</v>
      </c>
      <c r="AE360" s="116"/>
      <c r="AF360" s="116"/>
      <c r="AG360" s="116"/>
      <c r="AH360" s="117"/>
      <c r="AI360" s="33" t="s">
        <v>362</v>
      </c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</row>
    <row r="361" spans="1:65" ht="15.75" customHeight="1" x14ac:dyDescent="0.25">
      <c r="A361" s="25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33" t="s">
        <v>1284</v>
      </c>
      <c r="AE361" s="116"/>
      <c r="AF361" s="116"/>
      <c r="AG361" s="116"/>
      <c r="AH361" s="117"/>
      <c r="AI361" s="33" t="s">
        <v>362</v>
      </c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</row>
    <row r="362" spans="1:65" ht="15.75" customHeight="1" x14ac:dyDescent="0.25">
      <c r="A362" s="25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33" t="s">
        <v>1285</v>
      </c>
      <c r="AE362" s="116"/>
      <c r="AF362" s="116"/>
      <c r="AG362" s="116"/>
      <c r="AH362" s="117"/>
      <c r="AI362" s="33" t="s">
        <v>375</v>
      </c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</row>
    <row r="363" spans="1:65" ht="15.75" customHeight="1" x14ac:dyDescent="0.25">
      <c r="A363" s="25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33" t="s">
        <v>1286</v>
      </c>
      <c r="AE363" s="116"/>
      <c r="AF363" s="116"/>
      <c r="AG363" s="116"/>
      <c r="AH363" s="117"/>
      <c r="AI363" s="33" t="s">
        <v>354</v>
      </c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</row>
    <row r="364" spans="1:65" ht="15.75" customHeight="1" x14ac:dyDescent="0.25">
      <c r="A364" s="25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33" t="s">
        <v>1287</v>
      </c>
      <c r="AE364" s="116"/>
      <c r="AF364" s="116"/>
      <c r="AG364" s="116"/>
      <c r="AH364" s="117"/>
      <c r="AI364" s="33" t="s">
        <v>362</v>
      </c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</row>
    <row r="365" spans="1:65" ht="15.75" customHeight="1" x14ac:dyDescent="0.25">
      <c r="A365" s="25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33" t="s">
        <v>1288</v>
      </c>
      <c r="AE365" s="116"/>
      <c r="AF365" s="116"/>
      <c r="AG365" s="116"/>
      <c r="AH365" s="117"/>
      <c r="AI365" s="33" t="s">
        <v>354</v>
      </c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</row>
    <row r="366" spans="1:65" ht="15.75" customHeight="1" x14ac:dyDescent="0.25">
      <c r="A366" s="25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33" t="s">
        <v>1289</v>
      </c>
      <c r="AE366" s="116"/>
      <c r="AF366" s="116"/>
      <c r="AG366" s="116"/>
      <c r="AH366" s="117"/>
      <c r="AI366" s="33" t="s">
        <v>346</v>
      </c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</row>
    <row r="367" spans="1:65" ht="15.75" customHeight="1" x14ac:dyDescent="0.25">
      <c r="A367" s="25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33" t="s">
        <v>1290</v>
      </c>
      <c r="AE367" s="116"/>
      <c r="AF367" s="116"/>
      <c r="AG367" s="116"/>
      <c r="AH367" s="117"/>
      <c r="AI367" s="33" t="s">
        <v>362</v>
      </c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</row>
    <row r="368" spans="1:65" ht="15.75" customHeight="1" x14ac:dyDescent="0.25">
      <c r="A368" s="25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33" t="s">
        <v>1291</v>
      </c>
      <c r="AE368" s="116"/>
      <c r="AF368" s="116"/>
      <c r="AG368" s="116"/>
      <c r="AH368" s="117"/>
      <c r="AI368" s="33" t="s">
        <v>421</v>
      </c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</row>
    <row r="369" spans="1:65" ht="15.75" customHeight="1" x14ac:dyDescent="0.25">
      <c r="A369" s="25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33" t="s">
        <v>1292</v>
      </c>
      <c r="AE369" s="116"/>
      <c r="AF369" s="116"/>
      <c r="AG369" s="116"/>
      <c r="AH369" s="117"/>
      <c r="AI369" s="33" t="s">
        <v>375</v>
      </c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</row>
    <row r="370" spans="1:65" ht="15.75" customHeight="1" x14ac:dyDescent="0.25">
      <c r="A370" s="25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33" t="s">
        <v>1293</v>
      </c>
      <c r="AE370" s="116"/>
      <c r="AF370" s="116"/>
      <c r="AG370" s="116"/>
      <c r="AH370" s="117"/>
      <c r="AI370" s="33" t="s">
        <v>685</v>
      </c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</row>
    <row r="371" spans="1:65" ht="15.75" customHeight="1" x14ac:dyDescent="0.25">
      <c r="A371" s="25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33" t="s">
        <v>1294</v>
      </c>
      <c r="AE371" s="116"/>
      <c r="AF371" s="116"/>
      <c r="AG371" s="116"/>
      <c r="AH371" s="117"/>
      <c r="AI371" s="33" t="s">
        <v>375</v>
      </c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</row>
    <row r="372" spans="1:65" ht="15.75" customHeight="1" x14ac:dyDescent="0.25">
      <c r="A372" s="25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33" t="s">
        <v>1295</v>
      </c>
      <c r="AE372" s="116"/>
      <c r="AF372" s="116"/>
      <c r="AG372" s="116"/>
      <c r="AH372" s="117"/>
      <c r="AI372" s="33" t="s">
        <v>531</v>
      </c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</row>
    <row r="373" spans="1:65" ht="15.75" customHeight="1" x14ac:dyDescent="0.25">
      <c r="A373" s="25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33" t="s">
        <v>1296</v>
      </c>
      <c r="AE373" s="116"/>
      <c r="AF373" s="116"/>
      <c r="AG373" s="116"/>
      <c r="AH373" s="117"/>
      <c r="AI373" s="33" t="s">
        <v>362</v>
      </c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</row>
    <row r="374" spans="1:65" ht="15.75" customHeight="1" x14ac:dyDescent="0.25">
      <c r="A374" s="25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33" t="s">
        <v>1297</v>
      </c>
      <c r="AE374" s="116"/>
      <c r="AF374" s="116"/>
      <c r="AG374" s="116"/>
      <c r="AH374" s="117"/>
      <c r="AI374" s="33" t="s">
        <v>531</v>
      </c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</row>
    <row r="375" spans="1:65" ht="15.75" customHeight="1" x14ac:dyDescent="0.25">
      <c r="A375" s="25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33" t="s">
        <v>1298</v>
      </c>
      <c r="AE375" s="116"/>
      <c r="AF375" s="116"/>
      <c r="AG375" s="116"/>
      <c r="AH375" s="117"/>
      <c r="AI375" s="33" t="s">
        <v>362</v>
      </c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</row>
    <row r="376" spans="1:65" ht="15.75" customHeight="1" x14ac:dyDescent="0.25">
      <c r="A376" s="25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33" t="s">
        <v>1299</v>
      </c>
      <c r="AE376" s="116"/>
      <c r="AF376" s="116"/>
      <c r="AG376" s="116"/>
      <c r="AH376" s="117"/>
      <c r="AI376" s="33" t="s">
        <v>685</v>
      </c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</row>
    <row r="377" spans="1:65" ht="15.75" customHeight="1" x14ac:dyDescent="0.25">
      <c r="A377" s="25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33" t="s">
        <v>1300</v>
      </c>
      <c r="AE377" s="116"/>
      <c r="AF377" s="116"/>
      <c r="AG377" s="116"/>
      <c r="AH377" s="117"/>
      <c r="AI377" s="33" t="s">
        <v>421</v>
      </c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</row>
    <row r="378" spans="1:65" ht="15.75" customHeight="1" x14ac:dyDescent="0.25">
      <c r="A378" s="25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33" t="s">
        <v>1301</v>
      </c>
      <c r="AE378" s="116"/>
      <c r="AF378" s="116"/>
      <c r="AG378" s="116"/>
      <c r="AH378" s="117"/>
      <c r="AI378" s="33" t="s">
        <v>421</v>
      </c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</row>
    <row r="379" spans="1:65" ht="15.75" customHeight="1" x14ac:dyDescent="0.25">
      <c r="A379" s="25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33" t="s">
        <v>1302</v>
      </c>
      <c r="AE379" s="116"/>
      <c r="AF379" s="116"/>
      <c r="AG379" s="116"/>
      <c r="AH379" s="117"/>
      <c r="AI379" s="33" t="s">
        <v>362</v>
      </c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</row>
    <row r="380" spans="1:65" ht="15.75" customHeight="1" x14ac:dyDescent="0.25">
      <c r="A380" s="25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33" t="s">
        <v>1303</v>
      </c>
      <c r="AE380" s="116"/>
      <c r="AF380" s="116"/>
      <c r="AG380" s="116"/>
      <c r="AH380" s="117"/>
      <c r="AI380" s="33" t="s">
        <v>354</v>
      </c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</row>
    <row r="381" spans="1:65" ht="15.75" customHeight="1" x14ac:dyDescent="0.25">
      <c r="A381" s="25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33" t="s">
        <v>1304</v>
      </c>
      <c r="AE381" s="116"/>
      <c r="AF381" s="116"/>
      <c r="AG381" s="116"/>
      <c r="AH381" s="117"/>
      <c r="AI381" s="33" t="s">
        <v>346</v>
      </c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</row>
    <row r="382" spans="1:65" ht="15.75" customHeight="1" x14ac:dyDescent="0.25">
      <c r="A382" s="25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33" t="s">
        <v>1305</v>
      </c>
      <c r="AE382" s="116"/>
      <c r="AF382" s="116"/>
      <c r="AG382" s="116"/>
      <c r="AH382" s="117"/>
      <c r="AI382" s="33" t="s">
        <v>362</v>
      </c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</row>
    <row r="383" spans="1:65" ht="15.75" customHeight="1" x14ac:dyDescent="0.25">
      <c r="A383" s="25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33" t="s">
        <v>1306</v>
      </c>
      <c r="AE383" s="116"/>
      <c r="AF383" s="116"/>
      <c r="AG383" s="116"/>
      <c r="AH383" s="117"/>
      <c r="AI383" s="33" t="s">
        <v>362</v>
      </c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</row>
    <row r="384" spans="1:65" ht="15.75" customHeight="1" x14ac:dyDescent="0.25">
      <c r="A384" s="25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33" t="s">
        <v>1307</v>
      </c>
      <c r="AE384" s="116"/>
      <c r="AF384" s="116"/>
      <c r="AG384" s="116"/>
      <c r="AH384" s="117"/>
      <c r="AI384" s="33" t="s">
        <v>421</v>
      </c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</row>
    <row r="385" spans="1:65" ht="15.75" customHeight="1" x14ac:dyDescent="0.25">
      <c r="A385" s="25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33" t="s">
        <v>1308</v>
      </c>
      <c r="AE385" s="116"/>
      <c r="AF385" s="116"/>
      <c r="AG385" s="116"/>
      <c r="AH385" s="117"/>
      <c r="AI385" s="33" t="s">
        <v>421</v>
      </c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</row>
    <row r="386" spans="1:65" ht="15.75" customHeight="1" x14ac:dyDescent="0.25">
      <c r="A386" s="25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33" t="s">
        <v>1309</v>
      </c>
      <c r="AE386" s="116"/>
      <c r="AF386" s="116"/>
      <c r="AG386" s="116"/>
      <c r="AH386" s="117"/>
      <c r="AI386" s="33" t="s">
        <v>362</v>
      </c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</row>
    <row r="387" spans="1:65" ht="15.75" customHeight="1" x14ac:dyDescent="0.25">
      <c r="A387" s="25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33" t="s">
        <v>1310</v>
      </c>
      <c r="AE387" s="116"/>
      <c r="AF387" s="116"/>
      <c r="AG387" s="116"/>
      <c r="AH387" s="117"/>
      <c r="AI387" s="33" t="s">
        <v>408</v>
      </c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</row>
    <row r="388" spans="1:65" ht="15.75" customHeight="1" x14ac:dyDescent="0.25">
      <c r="A388" s="25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33" t="s">
        <v>1311</v>
      </c>
      <c r="AE388" s="116"/>
      <c r="AF388" s="116"/>
      <c r="AG388" s="116"/>
      <c r="AH388" s="117"/>
      <c r="AI388" s="33" t="s">
        <v>531</v>
      </c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</row>
    <row r="389" spans="1:65" ht="15.75" customHeight="1" x14ac:dyDescent="0.25">
      <c r="A389" s="25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33" t="s">
        <v>1312</v>
      </c>
      <c r="AE389" s="116"/>
      <c r="AF389" s="116"/>
      <c r="AG389" s="116"/>
      <c r="AH389" s="117"/>
      <c r="AI389" s="33" t="s">
        <v>408</v>
      </c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</row>
    <row r="390" spans="1:65" ht="15.75" customHeight="1" x14ac:dyDescent="0.25">
      <c r="A390" s="25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33" t="s">
        <v>1313</v>
      </c>
      <c r="AE390" s="116"/>
      <c r="AF390" s="116"/>
      <c r="AG390" s="116"/>
      <c r="AH390" s="117"/>
      <c r="AI390" s="33" t="s">
        <v>375</v>
      </c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</row>
    <row r="391" spans="1:65" ht="15.75" customHeight="1" x14ac:dyDescent="0.25">
      <c r="A391" s="25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33" t="s">
        <v>1314</v>
      </c>
      <c r="AE391" s="116"/>
      <c r="AF391" s="116"/>
      <c r="AG391" s="116"/>
      <c r="AH391" s="117"/>
      <c r="AI391" s="33" t="s">
        <v>375</v>
      </c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</row>
    <row r="392" spans="1:65" ht="15.75" customHeight="1" x14ac:dyDescent="0.25">
      <c r="A392" s="25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33" t="s">
        <v>1315</v>
      </c>
      <c r="AE392" s="116"/>
      <c r="AF392" s="116"/>
      <c r="AG392" s="116"/>
      <c r="AH392" s="117"/>
      <c r="AI392" s="33" t="s">
        <v>362</v>
      </c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</row>
    <row r="393" spans="1:65" ht="15.75" customHeight="1" x14ac:dyDescent="0.25">
      <c r="A393" s="25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33" t="s">
        <v>1316</v>
      </c>
      <c r="AE393" s="116"/>
      <c r="AF393" s="116"/>
      <c r="AG393" s="116"/>
      <c r="AH393" s="117"/>
      <c r="AI393" s="33" t="s">
        <v>531</v>
      </c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</row>
    <row r="394" spans="1:65" ht="15.75" customHeight="1" x14ac:dyDescent="0.25">
      <c r="A394" s="25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33" t="s">
        <v>1317</v>
      </c>
      <c r="AE394" s="116"/>
      <c r="AF394" s="116"/>
      <c r="AG394" s="116"/>
      <c r="AH394" s="117"/>
      <c r="AI394" s="33" t="s">
        <v>354</v>
      </c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</row>
    <row r="395" spans="1:65" ht="15.75" customHeight="1" x14ac:dyDescent="0.25">
      <c r="A395" s="25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33" t="s">
        <v>1318</v>
      </c>
      <c r="AE395" s="116"/>
      <c r="AF395" s="116"/>
      <c r="AG395" s="116"/>
      <c r="AH395" s="117"/>
      <c r="AI395" s="33" t="s">
        <v>598</v>
      </c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</row>
    <row r="396" spans="1:65" ht="15.75" customHeight="1" x14ac:dyDescent="0.25">
      <c r="A396" s="25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33" t="s">
        <v>1319</v>
      </c>
      <c r="AE396" s="116"/>
      <c r="AF396" s="116"/>
      <c r="AG396" s="116"/>
      <c r="AH396" s="117"/>
      <c r="AI396" s="33" t="s">
        <v>421</v>
      </c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</row>
    <row r="397" spans="1:65" ht="15.75" customHeight="1" x14ac:dyDescent="0.25">
      <c r="A397" s="25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33" t="s">
        <v>1320</v>
      </c>
      <c r="AE397" s="116"/>
      <c r="AF397" s="116"/>
      <c r="AG397" s="116"/>
      <c r="AH397" s="117"/>
      <c r="AI397" s="33" t="s">
        <v>531</v>
      </c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</row>
    <row r="398" spans="1:65" ht="15.75" customHeight="1" x14ac:dyDescent="0.25">
      <c r="A398" s="25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33" t="s">
        <v>1321</v>
      </c>
      <c r="AE398" s="116"/>
      <c r="AF398" s="116"/>
      <c r="AG398" s="116"/>
      <c r="AH398" s="117"/>
      <c r="AI398" s="33" t="s">
        <v>408</v>
      </c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</row>
    <row r="399" spans="1:65" ht="15.75" customHeight="1" x14ac:dyDescent="0.25">
      <c r="A399" s="25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33" t="s">
        <v>1322</v>
      </c>
      <c r="AE399" s="116"/>
      <c r="AF399" s="116"/>
      <c r="AG399" s="116"/>
      <c r="AH399" s="117"/>
      <c r="AI399" s="33" t="s">
        <v>685</v>
      </c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</row>
    <row r="400" spans="1:65" ht="15.75" customHeight="1" x14ac:dyDescent="0.25">
      <c r="A400" s="25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33" t="s">
        <v>1323</v>
      </c>
      <c r="AE400" s="116"/>
      <c r="AF400" s="116"/>
      <c r="AG400" s="116"/>
      <c r="AH400" s="117"/>
      <c r="AI400" s="33" t="s">
        <v>685</v>
      </c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</row>
    <row r="401" spans="1:65" ht="15.75" customHeight="1" x14ac:dyDescent="0.25">
      <c r="A401" s="25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33" t="s">
        <v>1324</v>
      </c>
      <c r="AE401" s="116"/>
      <c r="AF401" s="116"/>
      <c r="AG401" s="116"/>
      <c r="AH401" s="117"/>
      <c r="AI401" s="33" t="s">
        <v>375</v>
      </c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</row>
    <row r="402" spans="1:65" ht="15.75" customHeight="1" x14ac:dyDescent="0.25">
      <c r="A402" s="25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33" t="s">
        <v>1325</v>
      </c>
      <c r="AE402" s="116"/>
      <c r="AF402" s="116"/>
      <c r="AG402" s="116"/>
      <c r="AH402" s="117"/>
      <c r="AI402" s="33" t="s">
        <v>375</v>
      </c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</row>
    <row r="403" spans="1:65" ht="15.75" customHeight="1" x14ac:dyDescent="0.25">
      <c r="A403" s="25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33" t="s">
        <v>1326</v>
      </c>
      <c r="AE403" s="116"/>
      <c r="AF403" s="116"/>
      <c r="AG403" s="116"/>
      <c r="AH403" s="117"/>
      <c r="AI403" s="33" t="s">
        <v>375</v>
      </c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</row>
    <row r="404" spans="1:65" ht="15.75" customHeight="1" x14ac:dyDescent="0.25">
      <c r="A404" s="25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33" t="s">
        <v>1327</v>
      </c>
      <c r="AE404" s="116"/>
      <c r="AF404" s="116"/>
      <c r="AG404" s="116"/>
      <c r="AH404" s="117"/>
      <c r="AI404" s="33" t="s">
        <v>375</v>
      </c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</row>
    <row r="405" spans="1:65" ht="15.75" customHeight="1" x14ac:dyDescent="0.25">
      <c r="A405" s="25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33" t="s">
        <v>1328</v>
      </c>
      <c r="AE405" s="116"/>
      <c r="AF405" s="116"/>
      <c r="AG405" s="116"/>
      <c r="AH405" s="117"/>
      <c r="AI405" s="33" t="s">
        <v>346</v>
      </c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</row>
    <row r="406" spans="1:65" ht="15.75" customHeight="1" x14ac:dyDescent="0.25">
      <c r="A406" s="25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33" t="s">
        <v>1329</v>
      </c>
      <c r="AE406" s="116"/>
      <c r="AF406" s="116"/>
      <c r="AG406" s="116"/>
      <c r="AH406" s="117"/>
      <c r="AI406" s="33" t="s">
        <v>375</v>
      </c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</row>
    <row r="407" spans="1:65" ht="15.75" customHeight="1" x14ac:dyDescent="0.25">
      <c r="A407" s="25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33" t="s">
        <v>1330</v>
      </c>
      <c r="AE407" s="116"/>
      <c r="AF407" s="116"/>
      <c r="AG407" s="116"/>
      <c r="AH407" s="117"/>
      <c r="AI407" s="33" t="s">
        <v>685</v>
      </c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</row>
    <row r="408" spans="1:65" ht="15.75" customHeight="1" x14ac:dyDescent="0.25">
      <c r="A408" s="25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33" t="s">
        <v>1331</v>
      </c>
      <c r="AE408" s="116"/>
      <c r="AF408" s="116"/>
      <c r="AG408" s="116"/>
      <c r="AH408" s="117"/>
      <c r="AI408" s="33" t="s">
        <v>346</v>
      </c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</row>
    <row r="409" spans="1:65" ht="15.75" customHeight="1" x14ac:dyDescent="0.25">
      <c r="A409" s="25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33" t="s">
        <v>1332</v>
      </c>
      <c r="AE409" s="116"/>
      <c r="AF409" s="116"/>
      <c r="AG409" s="116"/>
      <c r="AH409" s="117"/>
      <c r="AI409" s="33" t="s">
        <v>531</v>
      </c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</row>
    <row r="410" spans="1:65" ht="15.75" customHeight="1" x14ac:dyDescent="0.25">
      <c r="A410" s="25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33" t="s">
        <v>1333</v>
      </c>
      <c r="AE410" s="116"/>
      <c r="AF410" s="116"/>
      <c r="AG410" s="116"/>
      <c r="AH410" s="117"/>
      <c r="AI410" s="33" t="s">
        <v>375</v>
      </c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</row>
    <row r="411" spans="1:65" ht="15.75" customHeight="1" x14ac:dyDescent="0.25">
      <c r="A411" s="25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33" t="s">
        <v>1334</v>
      </c>
      <c r="AE411" s="116"/>
      <c r="AF411" s="116"/>
      <c r="AG411" s="116"/>
      <c r="AH411" s="117"/>
      <c r="AI411" s="33" t="s">
        <v>685</v>
      </c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</row>
    <row r="412" spans="1:65" ht="15.75" customHeight="1" x14ac:dyDescent="0.25">
      <c r="A412" s="25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33" t="s">
        <v>1335</v>
      </c>
      <c r="AE412" s="116"/>
      <c r="AF412" s="116"/>
      <c r="AG412" s="116"/>
      <c r="AH412" s="117"/>
      <c r="AI412" s="33" t="s">
        <v>685</v>
      </c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</row>
    <row r="413" spans="1:65" ht="15.75" customHeight="1" x14ac:dyDescent="0.25">
      <c r="A413" s="25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33" t="s">
        <v>1336</v>
      </c>
      <c r="AE413" s="116"/>
      <c r="AF413" s="116"/>
      <c r="AG413" s="116"/>
      <c r="AH413" s="117"/>
      <c r="AI413" s="33" t="s">
        <v>375</v>
      </c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</row>
    <row r="414" spans="1:65" ht="15.75" customHeight="1" x14ac:dyDescent="0.25">
      <c r="A414" s="25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33" t="s">
        <v>1337</v>
      </c>
      <c r="AE414" s="116"/>
      <c r="AF414" s="116"/>
      <c r="AG414" s="116"/>
      <c r="AH414" s="117"/>
      <c r="AI414" s="33" t="s">
        <v>362</v>
      </c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</row>
    <row r="415" spans="1:65" ht="15.75" customHeight="1" x14ac:dyDescent="0.25">
      <c r="A415" s="25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33" t="s">
        <v>1338</v>
      </c>
      <c r="AE415" s="116"/>
      <c r="AF415" s="116"/>
      <c r="AG415" s="116"/>
      <c r="AH415" s="117"/>
      <c r="AI415" s="33" t="s">
        <v>421</v>
      </c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</row>
    <row r="416" spans="1:65" ht="15.75" customHeight="1" x14ac:dyDescent="0.25">
      <c r="A416" s="25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33" t="s">
        <v>1339</v>
      </c>
      <c r="AE416" s="116"/>
      <c r="AF416" s="116"/>
      <c r="AG416" s="116"/>
      <c r="AH416" s="117"/>
      <c r="AI416" s="33" t="s">
        <v>375</v>
      </c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</row>
    <row r="417" spans="1:65" ht="15.75" customHeight="1" x14ac:dyDescent="0.25">
      <c r="A417" s="25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33" t="s">
        <v>1340</v>
      </c>
      <c r="AE417" s="116"/>
      <c r="AF417" s="116"/>
      <c r="AG417" s="116"/>
      <c r="AH417" s="117"/>
      <c r="AI417" s="33" t="s">
        <v>408</v>
      </c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</row>
    <row r="418" spans="1:65" ht="15.75" customHeight="1" x14ac:dyDescent="0.25">
      <c r="A418" s="25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33" t="s">
        <v>1341</v>
      </c>
      <c r="AE418" s="116"/>
      <c r="AF418" s="116"/>
      <c r="AG418" s="116"/>
      <c r="AH418" s="117"/>
      <c r="AI418" s="33" t="s">
        <v>375</v>
      </c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</row>
    <row r="419" spans="1:65" ht="15.75" customHeight="1" x14ac:dyDescent="0.25">
      <c r="A419" s="25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33" t="s">
        <v>1342</v>
      </c>
      <c r="AE419" s="116"/>
      <c r="AF419" s="116"/>
      <c r="AG419" s="116"/>
      <c r="AH419" s="117"/>
      <c r="AI419" s="33" t="s">
        <v>685</v>
      </c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</row>
    <row r="420" spans="1:65" ht="15.75" customHeight="1" x14ac:dyDescent="0.25">
      <c r="A420" s="25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33" t="s">
        <v>1343</v>
      </c>
      <c r="AE420" s="116"/>
      <c r="AF420" s="116"/>
      <c r="AG420" s="116"/>
      <c r="AH420" s="117"/>
      <c r="AI420" s="33" t="s">
        <v>346</v>
      </c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</row>
    <row r="421" spans="1:65" ht="15.75" customHeight="1" x14ac:dyDescent="0.25">
      <c r="A421" s="25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33" t="s">
        <v>1344</v>
      </c>
      <c r="AE421" s="116"/>
      <c r="AF421" s="116"/>
      <c r="AG421" s="116"/>
      <c r="AH421" s="117"/>
      <c r="AI421" s="33" t="s">
        <v>375</v>
      </c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</row>
    <row r="422" spans="1:65" ht="15.75" customHeight="1" x14ac:dyDescent="0.25">
      <c r="A422" s="25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33" t="s">
        <v>1345</v>
      </c>
      <c r="AE422" s="116"/>
      <c r="AF422" s="116"/>
      <c r="AG422" s="116"/>
      <c r="AH422" s="117"/>
      <c r="AI422" s="33" t="s">
        <v>421</v>
      </c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</row>
    <row r="423" spans="1:65" ht="15.75" customHeight="1" x14ac:dyDescent="0.25">
      <c r="A423" s="25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33" t="s">
        <v>1346</v>
      </c>
      <c r="AE423" s="116"/>
      <c r="AF423" s="116"/>
      <c r="AG423" s="116"/>
      <c r="AH423" s="117"/>
      <c r="AI423" s="33" t="s">
        <v>362</v>
      </c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</row>
    <row r="424" spans="1:65" ht="15.75" customHeight="1" x14ac:dyDescent="0.25">
      <c r="A424" s="25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33" t="s">
        <v>1347</v>
      </c>
      <c r="AE424" s="116"/>
      <c r="AF424" s="116"/>
      <c r="AG424" s="116"/>
      <c r="AH424" s="117"/>
      <c r="AI424" s="33" t="s">
        <v>685</v>
      </c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</row>
    <row r="425" spans="1:65" ht="15.75" customHeight="1" x14ac:dyDescent="0.25">
      <c r="A425" s="25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33" t="s">
        <v>1348</v>
      </c>
      <c r="AE425" s="116"/>
      <c r="AF425" s="116"/>
      <c r="AG425" s="116"/>
      <c r="AH425" s="117"/>
      <c r="AI425" s="33" t="s">
        <v>421</v>
      </c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</row>
    <row r="426" spans="1:65" ht="15.75" customHeight="1" x14ac:dyDescent="0.25">
      <c r="A426" s="25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33" t="s">
        <v>1349</v>
      </c>
      <c r="AE426" s="116"/>
      <c r="AF426" s="116"/>
      <c r="AG426" s="116"/>
      <c r="AH426" s="117"/>
      <c r="AI426" s="33" t="s">
        <v>362</v>
      </c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</row>
    <row r="427" spans="1:65" ht="15.75" customHeight="1" x14ac:dyDescent="0.25">
      <c r="A427" s="25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33" t="s">
        <v>1350</v>
      </c>
      <c r="AE427" s="116"/>
      <c r="AF427" s="116"/>
      <c r="AG427" s="116"/>
      <c r="AH427" s="117"/>
      <c r="AI427" s="33" t="s">
        <v>362</v>
      </c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</row>
    <row r="428" spans="1:65" ht="15.75" customHeight="1" x14ac:dyDescent="0.25">
      <c r="A428" s="25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33" t="s">
        <v>1351</v>
      </c>
      <c r="AE428" s="116"/>
      <c r="AF428" s="116"/>
      <c r="AG428" s="116"/>
      <c r="AH428" s="117"/>
      <c r="AI428" s="33" t="s">
        <v>598</v>
      </c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</row>
    <row r="429" spans="1:65" ht="15.75" customHeight="1" x14ac:dyDescent="0.25">
      <c r="A429" s="25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33" t="s">
        <v>1352</v>
      </c>
      <c r="AE429" s="116"/>
      <c r="AF429" s="116"/>
      <c r="AG429" s="116"/>
      <c r="AH429" s="117"/>
      <c r="AI429" s="33" t="s">
        <v>421</v>
      </c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</row>
    <row r="430" spans="1:65" ht="15.75" customHeight="1" x14ac:dyDescent="0.25">
      <c r="A430" s="25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33" t="s">
        <v>1353</v>
      </c>
      <c r="AE430" s="116"/>
      <c r="AF430" s="116"/>
      <c r="AG430" s="116"/>
      <c r="AH430" s="117"/>
      <c r="AI430" s="33" t="s">
        <v>362</v>
      </c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</row>
    <row r="431" spans="1:65" ht="15.75" customHeight="1" x14ac:dyDescent="0.25">
      <c r="A431" s="25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33" t="s">
        <v>1354</v>
      </c>
      <c r="AE431" s="116"/>
      <c r="AF431" s="116"/>
      <c r="AG431" s="116"/>
      <c r="AH431" s="117"/>
      <c r="AI431" s="33" t="s">
        <v>346</v>
      </c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</row>
    <row r="432" spans="1:65" ht="15.75" customHeight="1" x14ac:dyDescent="0.25">
      <c r="A432" s="25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33" t="s">
        <v>1355</v>
      </c>
      <c r="AE432" s="116"/>
      <c r="AF432" s="116"/>
      <c r="AG432" s="116"/>
      <c r="AH432" s="117"/>
      <c r="AI432" s="33" t="s">
        <v>362</v>
      </c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</row>
    <row r="433" spans="1:65" ht="15.75" customHeight="1" x14ac:dyDescent="0.25">
      <c r="A433" s="25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33" t="s">
        <v>1356</v>
      </c>
      <c r="AE433" s="116"/>
      <c r="AF433" s="116"/>
      <c r="AG433" s="116"/>
      <c r="AH433" s="117"/>
      <c r="AI433" s="33" t="s">
        <v>346</v>
      </c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</row>
    <row r="434" spans="1:65" ht="15.75" customHeight="1" x14ac:dyDescent="0.25">
      <c r="A434" s="25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33" t="s">
        <v>1357</v>
      </c>
      <c r="AE434" s="116"/>
      <c r="AF434" s="116"/>
      <c r="AG434" s="116"/>
      <c r="AH434" s="117"/>
      <c r="AI434" s="33" t="s">
        <v>421</v>
      </c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</row>
    <row r="435" spans="1:65" ht="15.75" customHeight="1" x14ac:dyDescent="0.25">
      <c r="A435" s="25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33" t="s">
        <v>1358</v>
      </c>
      <c r="AE435" s="116"/>
      <c r="AF435" s="116"/>
      <c r="AG435" s="116"/>
      <c r="AH435" s="117"/>
      <c r="AI435" s="33" t="s">
        <v>375</v>
      </c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</row>
    <row r="436" spans="1:65" ht="15.75" customHeight="1" x14ac:dyDescent="0.25">
      <c r="A436" s="25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33" t="s">
        <v>1359</v>
      </c>
      <c r="AE436" s="116"/>
      <c r="AF436" s="116"/>
      <c r="AG436" s="116"/>
      <c r="AH436" s="117"/>
      <c r="AI436" s="33" t="s">
        <v>362</v>
      </c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</row>
    <row r="437" spans="1:65" ht="15.75" customHeight="1" x14ac:dyDescent="0.25">
      <c r="A437" s="25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33" t="s">
        <v>1360</v>
      </c>
      <c r="AE437" s="116"/>
      <c r="AF437" s="116"/>
      <c r="AG437" s="116"/>
      <c r="AH437" s="117"/>
      <c r="AI437" s="33" t="s">
        <v>685</v>
      </c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</row>
    <row r="438" spans="1:65" ht="15.75" customHeight="1" x14ac:dyDescent="0.25">
      <c r="A438" s="25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33" t="s">
        <v>1361</v>
      </c>
      <c r="AE438" s="116"/>
      <c r="AF438" s="116"/>
      <c r="AG438" s="116"/>
      <c r="AH438" s="117"/>
      <c r="AI438" s="33" t="s">
        <v>346</v>
      </c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</row>
    <row r="439" spans="1:65" ht="15.75" customHeight="1" x14ac:dyDescent="0.25">
      <c r="A439" s="25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33" t="s">
        <v>1362</v>
      </c>
      <c r="AE439" s="116"/>
      <c r="AF439" s="116"/>
      <c r="AG439" s="116"/>
      <c r="AH439" s="117"/>
      <c r="AI439" s="33" t="s">
        <v>685</v>
      </c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</row>
    <row r="440" spans="1:65" ht="15.75" customHeight="1" x14ac:dyDescent="0.25">
      <c r="A440" s="25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33" t="s">
        <v>1363</v>
      </c>
      <c r="AE440" s="116"/>
      <c r="AF440" s="116"/>
      <c r="AG440" s="116"/>
      <c r="AH440" s="117"/>
      <c r="AI440" s="33" t="s">
        <v>421</v>
      </c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</row>
    <row r="441" spans="1:65" ht="15.75" customHeight="1" x14ac:dyDescent="0.25">
      <c r="A441" s="25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33" t="s">
        <v>1364</v>
      </c>
      <c r="AE441" s="116"/>
      <c r="AF441" s="116"/>
      <c r="AG441" s="116"/>
      <c r="AH441" s="117"/>
      <c r="AI441" s="33" t="s">
        <v>531</v>
      </c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</row>
    <row r="442" spans="1:65" ht="15.75" customHeight="1" x14ac:dyDescent="0.25">
      <c r="A442" s="25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33" t="s">
        <v>1365</v>
      </c>
      <c r="AE442" s="116"/>
      <c r="AF442" s="116"/>
      <c r="AG442" s="116"/>
      <c r="AH442" s="117"/>
      <c r="AI442" s="33" t="s">
        <v>421</v>
      </c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</row>
    <row r="443" spans="1:65" ht="15.75" customHeight="1" x14ac:dyDescent="0.25">
      <c r="A443" s="25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33" t="s">
        <v>1366</v>
      </c>
      <c r="AE443" s="116"/>
      <c r="AF443" s="116"/>
      <c r="AG443" s="116"/>
      <c r="AH443" s="117"/>
      <c r="AI443" s="33" t="s">
        <v>421</v>
      </c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</row>
    <row r="444" spans="1:65" ht="15.75" customHeight="1" x14ac:dyDescent="0.25">
      <c r="A444" s="25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33" t="s">
        <v>1367</v>
      </c>
      <c r="AE444" s="116"/>
      <c r="AF444" s="116"/>
      <c r="AG444" s="116"/>
      <c r="AH444" s="117"/>
      <c r="AI444" s="33" t="s">
        <v>685</v>
      </c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</row>
    <row r="445" spans="1:65" ht="15.75" customHeight="1" x14ac:dyDescent="0.25">
      <c r="A445" s="25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33" t="s">
        <v>1368</v>
      </c>
      <c r="AE445" s="116"/>
      <c r="AF445" s="116"/>
      <c r="AG445" s="116"/>
      <c r="AH445" s="117"/>
      <c r="AI445" s="33" t="s">
        <v>531</v>
      </c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</row>
    <row r="446" spans="1:65" ht="15.75" customHeight="1" x14ac:dyDescent="0.25">
      <c r="A446" s="25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33" t="s">
        <v>1369</v>
      </c>
      <c r="AE446" s="116"/>
      <c r="AF446" s="116"/>
      <c r="AG446" s="116"/>
      <c r="AH446" s="117"/>
      <c r="AI446" s="33" t="s">
        <v>354</v>
      </c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</row>
    <row r="447" spans="1:65" ht="15.75" customHeight="1" x14ac:dyDescent="0.25">
      <c r="A447" s="25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33" t="s">
        <v>1370</v>
      </c>
      <c r="AE447" s="116"/>
      <c r="AF447" s="116"/>
      <c r="AG447" s="116"/>
      <c r="AH447" s="117"/>
      <c r="AI447" s="33" t="s">
        <v>354</v>
      </c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</row>
    <row r="448" spans="1:65" ht="15.75" customHeight="1" x14ac:dyDescent="0.25">
      <c r="A448" s="25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33" t="s">
        <v>1371</v>
      </c>
      <c r="AE448" s="116"/>
      <c r="AF448" s="116"/>
      <c r="AG448" s="116"/>
      <c r="AH448" s="117"/>
      <c r="AI448" s="33" t="s">
        <v>421</v>
      </c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</row>
    <row r="449" spans="1:65" ht="15.75" customHeight="1" x14ac:dyDescent="0.25">
      <c r="A449" s="25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33" t="s">
        <v>1372</v>
      </c>
      <c r="AE449" s="116"/>
      <c r="AF449" s="116"/>
      <c r="AG449" s="116"/>
      <c r="AH449" s="117"/>
      <c r="AI449" s="33" t="s">
        <v>421</v>
      </c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</row>
    <row r="450" spans="1:65" ht="15.75" customHeight="1" x14ac:dyDescent="0.25">
      <c r="A450" s="25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33" t="s">
        <v>1373</v>
      </c>
      <c r="AE450" s="116"/>
      <c r="AF450" s="116"/>
      <c r="AG450" s="116"/>
      <c r="AH450" s="117"/>
      <c r="AI450" s="33" t="s">
        <v>375</v>
      </c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</row>
    <row r="451" spans="1:65" ht="15.75" customHeight="1" x14ac:dyDescent="0.25">
      <c r="A451" s="25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33" t="s">
        <v>1374</v>
      </c>
      <c r="AE451" s="116"/>
      <c r="AF451" s="116"/>
      <c r="AG451" s="116"/>
      <c r="AH451" s="117"/>
      <c r="AI451" s="33" t="s">
        <v>421</v>
      </c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</row>
    <row r="452" spans="1:65" ht="15.75" customHeight="1" x14ac:dyDescent="0.25">
      <c r="A452" s="25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33" t="s">
        <v>1375</v>
      </c>
      <c r="AE452" s="116"/>
      <c r="AF452" s="116"/>
      <c r="AG452" s="116"/>
      <c r="AH452" s="117"/>
      <c r="AI452" s="33" t="s">
        <v>685</v>
      </c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</row>
    <row r="453" spans="1:65" ht="15.75" customHeight="1" x14ac:dyDescent="0.25">
      <c r="A453" s="25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33" t="s">
        <v>1376</v>
      </c>
      <c r="AE453" s="116"/>
      <c r="AF453" s="116"/>
      <c r="AG453" s="116"/>
      <c r="AH453" s="117"/>
      <c r="AI453" s="33" t="s">
        <v>346</v>
      </c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</row>
    <row r="454" spans="1:65" ht="15.75" customHeight="1" x14ac:dyDescent="0.25">
      <c r="A454" s="25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33" t="s">
        <v>1377</v>
      </c>
      <c r="AE454" s="116"/>
      <c r="AF454" s="116"/>
      <c r="AG454" s="116"/>
      <c r="AH454" s="117"/>
      <c r="AI454" s="33" t="s">
        <v>421</v>
      </c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</row>
    <row r="455" spans="1:65" ht="15.75" customHeight="1" x14ac:dyDescent="0.25">
      <c r="A455" s="25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33" t="s">
        <v>1378</v>
      </c>
      <c r="AE455" s="116"/>
      <c r="AF455" s="116"/>
      <c r="AG455" s="116"/>
      <c r="AH455" s="117"/>
      <c r="AI455" s="33" t="s">
        <v>375</v>
      </c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</row>
    <row r="456" spans="1:65" ht="15.75" customHeight="1" x14ac:dyDescent="0.25">
      <c r="A456" s="25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33" t="s">
        <v>1379</v>
      </c>
      <c r="AE456" s="116"/>
      <c r="AF456" s="116"/>
      <c r="AG456" s="116"/>
      <c r="AH456" s="117"/>
      <c r="AI456" s="33" t="s">
        <v>531</v>
      </c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</row>
    <row r="457" spans="1:65" ht="15.75" customHeight="1" x14ac:dyDescent="0.25">
      <c r="A457" s="25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33" t="s">
        <v>1380</v>
      </c>
      <c r="AE457" s="116"/>
      <c r="AF457" s="116"/>
      <c r="AG457" s="116"/>
      <c r="AH457" s="117"/>
      <c r="AI457" s="33" t="s">
        <v>531</v>
      </c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</row>
    <row r="458" spans="1:65" ht="15.75" customHeight="1" x14ac:dyDescent="0.25">
      <c r="A458" s="25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33" t="s">
        <v>1381</v>
      </c>
      <c r="AE458" s="116"/>
      <c r="AF458" s="116"/>
      <c r="AG458" s="116"/>
      <c r="AH458" s="117"/>
      <c r="AI458" s="33" t="s">
        <v>375</v>
      </c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</row>
    <row r="459" spans="1:65" ht="15.75" customHeight="1" x14ac:dyDescent="0.25">
      <c r="A459" s="25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33" t="s">
        <v>1382</v>
      </c>
      <c r="AE459" s="116"/>
      <c r="AF459" s="116"/>
      <c r="AG459" s="116"/>
      <c r="AH459" s="117"/>
      <c r="AI459" s="33" t="s">
        <v>375</v>
      </c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</row>
    <row r="460" spans="1:65" ht="15.75" customHeight="1" x14ac:dyDescent="0.25">
      <c r="A460" s="25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33" t="s">
        <v>1383</v>
      </c>
      <c r="AE460" s="116"/>
      <c r="AF460" s="116"/>
      <c r="AG460" s="116"/>
      <c r="AH460" s="117"/>
      <c r="AI460" s="33" t="s">
        <v>375</v>
      </c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</row>
    <row r="461" spans="1:65" ht="15.75" customHeight="1" x14ac:dyDescent="0.25">
      <c r="A461" s="25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33" t="s">
        <v>1384</v>
      </c>
      <c r="AE461" s="116"/>
      <c r="AF461" s="116"/>
      <c r="AG461" s="116"/>
      <c r="AH461" s="117"/>
      <c r="AI461" s="33" t="s">
        <v>346</v>
      </c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</row>
    <row r="462" spans="1:65" ht="15.75" customHeight="1" x14ac:dyDescent="0.25">
      <c r="A462" s="25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33" t="s">
        <v>1385</v>
      </c>
      <c r="AE462" s="116"/>
      <c r="AF462" s="116"/>
      <c r="AG462" s="116"/>
      <c r="AH462" s="117"/>
      <c r="AI462" s="33" t="s">
        <v>421</v>
      </c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</row>
    <row r="463" spans="1:65" ht="15.75" customHeight="1" x14ac:dyDescent="0.25">
      <c r="A463" s="25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33" t="s">
        <v>1386</v>
      </c>
      <c r="AE463" s="116"/>
      <c r="AF463" s="116"/>
      <c r="AG463" s="116"/>
      <c r="AH463" s="117"/>
      <c r="AI463" s="33" t="s">
        <v>346</v>
      </c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</row>
    <row r="464" spans="1:65" ht="15.75" customHeight="1" x14ac:dyDescent="0.25">
      <c r="A464" s="25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33" t="s">
        <v>1387</v>
      </c>
      <c r="AE464" s="116"/>
      <c r="AF464" s="116"/>
      <c r="AG464" s="116"/>
      <c r="AH464" s="117"/>
      <c r="AI464" s="33" t="s">
        <v>375</v>
      </c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</row>
    <row r="465" spans="1:65" ht="15.75" customHeight="1" x14ac:dyDescent="0.25">
      <c r="A465" s="25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33" t="s">
        <v>1388</v>
      </c>
      <c r="AE465" s="116"/>
      <c r="AF465" s="116"/>
      <c r="AG465" s="116"/>
      <c r="AH465" s="117"/>
      <c r="AI465" s="33" t="s">
        <v>375</v>
      </c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</row>
    <row r="466" spans="1:65" ht="15.75" customHeight="1" x14ac:dyDescent="0.25">
      <c r="A466" s="25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33" t="s">
        <v>1389</v>
      </c>
      <c r="AE466" s="116"/>
      <c r="AF466" s="116"/>
      <c r="AG466" s="116"/>
      <c r="AH466" s="117"/>
      <c r="AI466" s="33" t="s">
        <v>531</v>
      </c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</row>
    <row r="467" spans="1:65" ht="15.75" customHeight="1" x14ac:dyDescent="0.25">
      <c r="A467" s="25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33" t="s">
        <v>1390</v>
      </c>
      <c r="AE467" s="116"/>
      <c r="AF467" s="116"/>
      <c r="AG467" s="116"/>
      <c r="AH467" s="117"/>
      <c r="AI467" s="33" t="s">
        <v>685</v>
      </c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</row>
    <row r="468" spans="1:65" ht="15.75" customHeight="1" x14ac:dyDescent="0.25">
      <c r="A468" s="25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33" t="s">
        <v>1391</v>
      </c>
      <c r="AE468" s="116"/>
      <c r="AF468" s="116"/>
      <c r="AG468" s="116"/>
      <c r="AH468" s="117"/>
      <c r="AI468" s="33" t="s">
        <v>685</v>
      </c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</row>
    <row r="469" spans="1:65" ht="15.75" customHeight="1" x14ac:dyDescent="0.25">
      <c r="A469" s="25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33" t="s">
        <v>1392</v>
      </c>
      <c r="AE469" s="116"/>
      <c r="AF469" s="116"/>
      <c r="AG469" s="116"/>
      <c r="AH469" s="117"/>
      <c r="AI469" s="33" t="s">
        <v>354</v>
      </c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</row>
    <row r="470" spans="1:65" ht="15.75" customHeight="1" x14ac:dyDescent="0.25">
      <c r="A470" s="25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33" t="s">
        <v>1393</v>
      </c>
      <c r="AE470" s="116"/>
      <c r="AF470" s="116"/>
      <c r="AG470" s="116"/>
      <c r="AH470" s="117"/>
      <c r="AI470" s="33" t="s">
        <v>375</v>
      </c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</row>
    <row r="471" spans="1:65" ht="15.75" customHeight="1" x14ac:dyDescent="0.25">
      <c r="A471" s="25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33" t="s">
        <v>1394</v>
      </c>
      <c r="AE471" s="116"/>
      <c r="AF471" s="116"/>
      <c r="AG471" s="116"/>
      <c r="AH471" s="117"/>
      <c r="AI471" s="33" t="s">
        <v>421</v>
      </c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</row>
    <row r="472" spans="1:65" ht="15.75" customHeight="1" x14ac:dyDescent="0.25">
      <c r="A472" s="25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33" t="s">
        <v>1395</v>
      </c>
      <c r="AE472" s="116"/>
      <c r="AF472" s="116"/>
      <c r="AG472" s="116"/>
      <c r="AH472" s="117"/>
      <c r="AI472" s="33" t="s">
        <v>408</v>
      </c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</row>
    <row r="473" spans="1:65" ht="15.75" customHeight="1" x14ac:dyDescent="0.25">
      <c r="A473" s="25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33" t="s">
        <v>1396</v>
      </c>
      <c r="AE473" s="116"/>
      <c r="AF473" s="116"/>
      <c r="AG473" s="116"/>
      <c r="AH473" s="117"/>
      <c r="AI473" s="33" t="s">
        <v>362</v>
      </c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</row>
    <row r="474" spans="1:65" ht="15.75" customHeight="1" x14ac:dyDescent="0.25">
      <c r="A474" s="25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33" t="s">
        <v>1397</v>
      </c>
      <c r="AE474" s="116"/>
      <c r="AF474" s="116"/>
      <c r="AG474" s="116"/>
      <c r="AH474" s="117"/>
      <c r="AI474" s="33" t="s">
        <v>375</v>
      </c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</row>
    <row r="475" spans="1:65" ht="15.75" customHeight="1" x14ac:dyDescent="0.25">
      <c r="A475" s="25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33" t="s">
        <v>1398</v>
      </c>
      <c r="AE475" s="116"/>
      <c r="AF475" s="116"/>
      <c r="AG475" s="116"/>
      <c r="AH475" s="117"/>
      <c r="AI475" s="33" t="s">
        <v>375</v>
      </c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</row>
    <row r="476" spans="1:65" ht="15.75" customHeight="1" x14ac:dyDescent="0.25">
      <c r="A476" s="25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33" t="s">
        <v>1399</v>
      </c>
      <c r="AE476" s="116"/>
      <c r="AF476" s="116"/>
      <c r="AG476" s="116"/>
      <c r="AH476" s="117"/>
      <c r="AI476" s="33" t="s">
        <v>421</v>
      </c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</row>
    <row r="477" spans="1:65" ht="15.75" customHeight="1" x14ac:dyDescent="0.25">
      <c r="A477" s="25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33" t="s">
        <v>1400</v>
      </c>
      <c r="AE477" s="116"/>
      <c r="AF477" s="116"/>
      <c r="AG477" s="116"/>
      <c r="AH477" s="117"/>
      <c r="AI477" s="33" t="s">
        <v>421</v>
      </c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</row>
    <row r="478" spans="1:65" ht="15.75" customHeight="1" x14ac:dyDescent="0.25">
      <c r="A478" s="25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33" t="s">
        <v>1401</v>
      </c>
      <c r="AE478" s="116"/>
      <c r="AF478" s="116"/>
      <c r="AG478" s="116"/>
      <c r="AH478" s="117"/>
      <c r="AI478" s="33" t="s">
        <v>421</v>
      </c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</row>
    <row r="479" spans="1:65" ht="15.75" customHeight="1" x14ac:dyDescent="0.25">
      <c r="A479" s="25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33" t="s">
        <v>1402</v>
      </c>
      <c r="AE479" s="116"/>
      <c r="AF479" s="116"/>
      <c r="AG479" s="116"/>
      <c r="AH479" s="117"/>
      <c r="AI479" s="33" t="s">
        <v>375</v>
      </c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</row>
    <row r="480" spans="1:65" ht="15.75" customHeight="1" x14ac:dyDescent="0.25">
      <c r="A480" s="25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33" t="s">
        <v>1403</v>
      </c>
      <c r="AE480" s="116"/>
      <c r="AF480" s="116"/>
      <c r="AG480" s="116"/>
      <c r="AH480" s="117"/>
      <c r="AI480" s="33" t="s">
        <v>408</v>
      </c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</row>
    <row r="481" spans="1:65" ht="15.75" customHeight="1" x14ac:dyDescent="0.25">
      <c r="A481" s="25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33" t="s">
        <v>1404</v>
      </c>
      <c r="AE481" s="116"/>
      <c r="AF481" s="116"/>
      <c r="AG481" s="116"/>
      <c r="AH481" s="117"/>
      <c r="AI481" s="33" t="s">
        <v>346</v>
      </c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</row>
    <row r="482" spans="1:65" ht="15.75" customHeight="1" x14ac:dyDescent="0.25">
      <c r="A482" s="25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33" t="s">
        <v>1405</v>
      </c>
      <c r="AE482" s="116"/>
      <c r="AF482" s="116"/>
      <c r="AG482" s="116"/>
      <c r="AH482" s="117"/>
      <c r="AI482" s="33" t="s">
        <v>354</v>
      </c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</row>
    <row r="483" spans="1:65" ht="15.75" customHeight="1" x14ac:dyDescent="0.25">
      <c r="A483" s="25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33" t="s">
        <v>1406</v>
      </c>
      <c r="AE483" s="116"/>
      <c r="AF483" s="116"/>
      <c r="AG483" s="116"/>
      <c r="AH483" s="117"/>
      <c r="AI483" s="33" t="s">
        <v>421</v>
      </c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</row>
    <row r="484" spans="1:65" ht="15.75" customHeight="1" x14ac:dyDescent="0.25">
      <c r="A484" s="25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33" t="s">
        <v>1407</v>
      </c>
      <c r="AE484" s="116"/>
      <c r="AF484" s="116"/>
      <c r="AG484" s="116"/>
      <c r="AH484" s="117"/>
      <c r="AI484" s="33" t="s">
        <v>531</v>
      </c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</row>
    <row r="485" spans="1:65" ht="15.75" customHeight="1" x14ac:dyDescent="0.25">
      <c r="A485" s="25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33" t="s">
        <v>1408</v>
      </c>
      <c r="AE485" s="116"/>
      <c r="AF485" s="116"/>
      <c r="AG485" s="116"/>
      <c r="AH485" s="117"/>
      <c r="AI485" s="33" t="s">
        <v>421</v>
      </c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</row>
    <row r="486" spans="1:65" ht="15.75" customHeight="1" x14ac:dyDescent="0.25">
      <c r="A486" s="25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33" t="s">
        <v>1409</v>
      </c>
      <c r="AE486" s="116"/>
      <c r="AF486" s="116"/>
      <c r="AG486" s="116"/>
      <c r="AH486" s="117"/>
      <c r="AI486" s="33" t="s">
        <v>354</v>
      </c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</row>
    <row r="487" spans="1:65" ht="15.75" customHeight="1" x14ac:dyDescent="0.25">
      <c r="A487" s="25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33" t="s">
        <v>1410</v>
      </c>
      <c r="AE487" s="116"/>
      <c r="AF487" s="116"/>
      <c r="AG487" s="116"/>
      <c r="AH487" s="117"/>
      <c r="AI487" s="33" t="s">
        <v>531</v>
      </c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</row>
    <row r="488" spans="1:65" ht="15.75" customHeight="1" x14ac:dyDescent="0.25">
      <c r="A488" s="25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33" t="s">
        <v>1411</v>
      </c>
      <c r="AE488" s="116"/>
      <c r="AF488" s="116"/>
      <c r="AG488" s="116"/>
      <c r="AH488" s="117"/>
      <c r="AI488" s="33" t="s">
        <v>408</v>
      </c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</row>
    <row r="489" spans="1:65" ht="15.75" customHeight="1" x14ac:dyDescent="0.25">
      <c r="A489" s="25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33" t="s">
        <v>1412</v>
      </c>
      <c r="AE489" s="116"/>
      <c r="AF489" s="116"/>
      <c r="AG489" s="116"/>
      <c r="AH489" s="117"/>
      <c r="AI489" s="33" t="s">
        <v>375</v>
      </c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</row>
    <row r="490" spans="1:65" ht="15.75" customHeight="1" x14ac:dyDescent="0.25">
      <c r="A490" s="25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33" t="s">
        <v>1413</v>
      </c>
      <c r="AE490" s="116"/>
      <c r="AF490" s="116"/>
      <c r="AG490" s="116"/>
      <c r="AH490" s="117"/>
      <c r="AI490" s="33" t="s">
        <v>346</v>
      </c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</row>
    <row r="491" spans="1:65" ht="15.75" customHeight="1" x14ac:dyDescent="0.25">
      <c r="A491" s="25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33" t="s">
        <v>1414</v>
      </c>
      <c r="AE491" s="116"/>
      <c r="AF491" s="116"/>
      <c r="AG491" s="116"/>
      <c r="AH491" s="117"/>
      <c r="AI491" s="33" t="s">
        <v>421</v>
      </c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</row>
    <row r="492" spans="1:65" ht="15.75" customHeight="1" x14ac:dyDescent="0.25">
      <c r="A492" s="25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33" t="s">
        <v>1415</v>
      </c>
      <c r="AE492" s="116"/>
      <c r="AF492" s="116"/>
      <c r="AG492" s="116"/>
      <c r="AH492" s="117"/>
      <c r="AI492" s="33" t="s">
        <v>346</v>
      </c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</row>
    <row r="493" spans="1:65" ht="15.75" customHeight="1" x14ac:dyDescent="0.25">
      <c r="A493" s="25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33" t="s">
        <v>1416</v>
      </c>
      <c r="AE493" s="116"/>
      <c r="AF493" s="116"/>
      <c r="AG493" s="116"/>
      <c r="AH493" s="117"/>
      <c r="AI493" s="33" t="s">
        <v>421</v>
      </c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</row>
    <row r="494" spans="1:65" ht="15.75" customHeight="1" x14ac:dyDescent="0.25">
      <c r="A494" s="25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33" t="s">
        <v>1417</v>
      </c>
      <c r="AE494" s="116"/>
      <c r="AF494" s="116"/>
      <c r="AG494" s="116"/>
      <c r="AH494" s="117"/>
      <c r="AI494" s="33" t="s">
        <v>531</v>
      </c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</row>
    <row r="495" spans="1:65" ht="15.75" customHeight="1" x14ac:dyDescent="0.25">
      <c r="A495" s="25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33" t="s">
        <v>1418</v>
      </c>
      <c r="AE495" s="116"/>
      <c r="AF495" s="116"/>
      <c r="AG495" s="116"/>
      <c r="AH495" s="117"/>
      <c r="AI495" s="33" t="s">
        <v>408</v>
      </c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</row>
    <row r="496" spans="1:65" ht="15.75" customHeight="1" x14ac:dyDescent="0.25">
      <c r="A496" s="25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33" t="s">
        <v>1419</v>
      </c>
      <c r="AE496" s="116"/>
      <c r="AF496" s="116"/>
      <c r="AG496" s="116"/>
      <c r="AH496" s="117"/>
      <c r="AI496" s="33" t="s">
        <v>421</v>
      </c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</row>
    <row r="497" spans="1:65" ht="15.75" customHeight="1" x14ac:dyDescent="0.25">
      <c r="A497" s="25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33" t="s">
        <v>1420</v>
      </c>
      <c r="AE497" s="116"/>
      <c r="AF497" s="116"/>
      <c r="AG497" s="116"/>
      <c r="AH497" s="117"/>
      <c r="AI497" s="33" t="s">
        <v>421</v>
      </c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</row>
    <row r="498" spans="1:65" ht="15.75" customHeight="1" x14ac:dyDescent="0.25">
      <c r="A498" s="25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33" t="s">
        <v>1421</v>
      </c>
      <c r="AE498" s="116"/>
      <c r="AF498" s="116"/>
      <c r="AG498" s="116"/>
      <c r="AH498" s="117"/>
      <c r="AI498" s="33" t="s">
        <v>375</v>
      </c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</row>
    <row r="499" spans="1:65" ht="15.75" customHeight="1" x14ac:dyDescent="0.25">
      <c r="A499" s="25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33" t="s">
        <v>1422</v>
      </c>
      <c r="AE499" s="116"/>
      <c r="AF499" s="116"/>
      <c r="AG499" s="116"/>
      <c r="AH499" s="117"/>
      <c r="AI499" s="33" t="s">
        <v>685</v>
      </c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</row>
    <row r="500" spans="1:65" ht="15.75" customHeight="1" x14ac:dyDescent="0.25">
      <c r="A500" s="25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33" t="s">
        <v>1423</v>
      </c>
      <c r="AE500" s="116"/>
      <c r="AF500" s="116"/>
      <c r="AG500" s="116"/>
      <c r="AH500" s="117"/>
      <c r="AI500" s="33" t="s">
        <v>375</v>
      </c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</row>
    <row r="501" spans="1:65" ht="15.75" customHeight="1" x14ac:dyDescent="0.25">
      <c r="A501" s="25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33" t="s">
        <v>1424</v>
      </c>
      <c r="AE501" s="116"/>
      <c r="AF501" s="116"/>
      <c r="AG501" s="116"/>
      <c r="AH501" s="117"/>
      <c r="AI501" s="33" t="s">
        <v>685</v>
      </c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</row>
    <row r="502" spans="1:65" ht="15.75" customHeight="1" x14ac:dyDescent="0.25">
      <c r="A502" s="25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33" t="s">
        <v>1425</v>
      </c>
      <c r="AE502" s="116"/>
      <c r="AF502" s="116"/>
      <c r="AG502" s="116"/>
      <c r="AH502" s="117"/>
      <c r="AI502" s="33" t="s">
        <v>685</v>
      </c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</row>
    <row r="503" spans="1:65" ht="15.75" customHeight="1" x14ac:dyDescent="0.25">
      <c r="A503" s="25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33" t="s">
        <v>1426</v>
      </c>
      <c r="AE503" s="116"/>
      <c r="AF503" s="116"/>
      <c r="AG503" s="116"/>
      <c r="AH503" s="117"/>
      <c r="AI503" s="33" t="s">
        <v>354</v>
      </c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</row>
    <row r="504" spans="1:65" ht="15.75" customHeight="1" x14ac:dyDescent="0.25">
      <c r="A504" s="25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33" t="s">
        <v>1427</v>
      </c>
      <c r="AE504" s="116"/>
      <c r="AF504" s="116"/>
      <c r="AG504" s="116"/>
      <c r="AH504" s="117"/>
      <c r="AI504" s="33" t="s">
        <v>685</v>
      </c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</row>
    <row r="505" spans="1:65" ht="15.75" customHeight="1" x14ac:dyDescent="0.25">
      <c r="A505" s="25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33" t="s">
        <v>1428</v>
      </c>
      <c r="AE505" s="116"/>
      <c r="AF505" s="116"/>
      <c r="AG505" s="116"/>
      <c r="AH505" s="117"/>
      <c r="AI505" s="33" t="s">
        <v>531</v>
      </c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</row>
    <row r="506" spans="1:65" ht="15.75" customHeight="1" x14ac:dyDescent="0.25">
      <c r="A506" s="25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33" t="s">
        <v>1429</v>
      </c>
      <c r="AE506" s="116"/>
      <c r="AF506" s="116"/>
      <c r="AG506" s="116"/>
      <c r="AH506" s="117"/>
      <c r="AI506" s="33" t="s">
        <v>408</v>
      </c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</row>
    <row r="507" spans="1:65" ht="15.75" customHeight="1" x14ac:dyDescent="0.25">
      <c r="A507" s="25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33" t="s">
        <v>1430</v>
      </c>
      <c r="AE507" s="116"/>
      <c r="AF507" s="116"/>
      <c r="AG507" s="116"/>
      <c r="AH507" s="117"/>
      <c r="AI507" s="33" t="s">
        <v>362</v>
      </c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</row>
    <row r="508" spans="1:65" ht="15.75" customHeight="1" x14ac:dyDescent="0.25">
      <c r="A508" s="25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33" t="s">
        <v>1431</v>
      </c>
      <c r="AE508" s="116"/>
      <c r="AF508" s="116"/>
      <c r="AG508" s="116"/>
      <c r="AH508" s="117"/>
      <c r="AI508" s="33" t="s">
        <v>685</v>
      </c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</row>
    <row r="509" spans="1:65" ht="15.75" customHeight="1" x14ac:dyDescent="0.25">
      <c r="A509" s="25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33" t="s">
        <v>1432</v>
      </c>
      <c r="AE509" s="116"/>
      <c r="AF509" s="116"/>
      <c r="AG509" s="116"/>
      <c r="AH509" s="117"/>
      <c r="AI509" s="33" t="s">
        <v>531</v>
      </c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</row>
    <row r="510" spans="1:65" ht="15.75" customHeight="1" x14ac:dyDescent="0.25">
      <c r="A510" s="25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33" t="s">
        <v>1433</v>
      </c>
      <c r="AE510" s="116"/>
      <c r="AF510" s="116"/>
      <c r="AG510" s="116"/>
      <c r="AH510" s="117"/>
      <c r="AI510" s="33" t="s">
        <v>408</v>
      </c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</row>
    <row r="511" spans="1:65" ht="15.75" customHeight="1" x14ac:dyDescent="0.25">
      <c r="A511" s="25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33" t="s">
        <v>1434</v>
      </c>
      <c r="AE511" s="116"/>
      <c r="AF511" s="116"/>
      <c r="AG511" s="116"/>
      <c r="AH511" s="117"/>
      <c r="AI511" s="33" t="s">
        <v>421</v>
      </c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</row>
    <row r="512" spans="1:65" ht="15.75" customHeight="1" x14ac:dyDescent="0.25">
      <c r="A512" s="25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33" t="s">
        <v>1435</v>
      </c>
      <c r="AE512" s="116"/>
      <c r="AF512" s="116"/>
      <c r="AG512" s="116"/>
      <c r="AH512" s="117"/>
      <c r="AI512" s="33" t="s">
        <v>408</v>
      </c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</row>
    <row r="513" spans="1:65" ht="15.75" customHeight="1" x14ac:dyDescent="0.25">
      <c r="A513" s="25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33" t="s">
        <v>1436</v>
      </c>
      <c r="AE513" s="116"/>
      <c r="AF513" s="116"/>
      <c r="AG513" s="116"/>
      <c r="AH513" s="117"/>
      <c r="AI513" s="33" t="s">
        <v>375</v>
      </c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</row>
    <row r="514" spans="1:65" ht="15.75" customHeight="1" x14ac:dyDescent="0.25">
      <c r="A514" s="25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33" t="s">
        <v>1437</v>
      </c>
      <c r="AE514" s="116"/>
      <c r="AF514" s="116"/>
      <c r="AG514" s="116"/>
      <c r="AH514" s="117"/>
      <c r="AI514" s="33" t="s">
        <v>375</v>
      </c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</row>
    <row r="515" spans="1:65" ht="15.75" customHeight="1" x14ac:dyDescent="0.25">
      <c r="A515" s="25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33" t="s">
        <v>1438</v>
      </c>
      <c r="AE515" s="116"/>
      <c r="AF515" s="116"/>
      <c r="AG515" s="116"/>
      <c r="AH515" s="117"/>
      <c r="AI515" s="33" t="s">
        <v>598</v>
      </c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</row>
    <row r="516" spans="1:65" ht="15.75" customHeight="1" x14ac:dyDescent="0.25">
      <c r="A516" s="25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33" t="s">
        <v>1439</v>
      </c>
      <c r="AE516" s="116"/>
      <c r="AF516" s="116"/>
      <c r="AG516" s="116"/>
      <c r="AH516" s="117"/>
      <c r="AI516" s="33" t="s">
        <v>531</v>
      </c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</row>
    <row r="517" spans="1:65" ht="15.75" customHeight="1" x14ac:dyDescent="0.25">
      <c r="A517" s="25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33" t="s">
        <v>1440</v>
      </c>
      <c r="AE517" s="116"/>
      <c r="AF517" s="116"/>
      <c r="AG517" s="116"/>
      <c r="AH517" s="117"/>
      <c r="AI517" s="33" t="s">
        <v>408</v>
      </c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</row>
    <row r="518" spans="1:65" ht="15.75" customHeight="1" x14ac:dyDescent="0.25">
      <c r="A518" s="25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33" t="s">
        <v>1441</v>
      </c>
      <c r="AE518" s="116"/>
      <c r="AF518" s="116"/>
      <c r="AG518" s="116"/>
      <c r="AH518" s="117"/>
      <c r="AI518" s="33" t="s">
        <v>408</v>
      </c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</row>
    <row r="519" spans="1:65" ht="15.75" customHeight="1" x14ac:dyDescent="0.25">
      <c r="A519" s="25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33" t="s">
        <v>1442</v>
      </c>
      <c r="AE519" s="116"/>
      <c r="AF519" s="116"/>
      <c r="AG519" s="116"/>
      <c r="AH519" s="117"/>
      <c r="AI519" s="33" t="s">
        <v>375</v>
      </c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</row>
    <row r="520" spans="1:65" ht="15.75" customHeight="1" x14ac:dyDescent="0.25">
      <c r="A520" s="25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33" t="s">
        <v>1443</v>
      </c>
      <c r="AE520" s="116"/>
      <c r="AF520" s="116"/>
      <c r="AG520" s="116"/>
      <c r="AH520" s="117"/>
      <c r="AI520" s="33" t="s">
        <v>685</v>
      </c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</row>
    <row r="521" spans="1:65" ht="15.75" customHeight="1" x14ac:dyDescent="0.25">
      <c r="A521" s="25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33" t="s">
        <v>1444</v>
      </c>
      <c r="AE521" s="116"/>
      <c r="AF521" s="116"/>
      <c r="AG521" s="116"/>
      <c r="AH521" s="117"/>
      <c r="AI521" s="33" t="s">
        <v>531</v>
      </c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</row>
    <row r="522" spans="1:65" ht="15.75" customHeight="1" x14ac:dyDescent="0.25">
      <c r="A522" s="25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33" t="s">
        <v>1445</v>
      </c>
      <c r="AE522" s="116"/>
      <c r="AF522" s="116"/>
      <c r="AG522" s="116"/>
      <c r="AH522" s="117"/>
      <c r="AI522" s="33" t="s">
        <v>362</v>
      </c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</row>
    <row r="523" spans="1:65" ht="15.75" customHeight="1" x14ac:dyDescent="0.25">
      <c r="A523" s="25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33" t="s">
        <v>1446</v>
      </c>
      <c r="AE523" s="116"/>
      <c r="AF523" s="116"/>
      <c r="AG523" s="116"/>
      <c r="AH523" s="117"/>
      <c r="AI523" s="33" t="s">
        <v>685</v>
      </c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</row>
    <row r="524" spans="1:65" ht="15.75" customHeight="1" x14ac:dyDescent="0.25">
      <c r="A524" s="25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33" t="s">
        <v>1447</v>
      </c>
      <c r="AE524" s="116"/>
      <c r="AF524" s="116"/>
      <c r="AG524" s="116"/>
      <c r="AH524" s="117"/>
      <c r="AI524" s="33" t="s">
        <v>421</v>
      </c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</row>
    <row r="525" spans="1:65" ht="15.75" customHeight="1" x14ac:dyDescent="0.25">
      <c r="A525" s="25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33" t="s">
        <v>1448</v>
      </c>
      <c r="AE525" s="116"/>
      <c r="AF525" s="116"/>
      <c r="AG525" s="116"/>
      <c r="AH525" s="117"/>
      <c r="AI525" s="33" t="s">
        <v>685</v>
      </c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</row>
    <row r="526" spans="1:65" ht="15.75" customHeight="1" x14ac:dyDescent="0.25">
      <c r="A526" s="25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33" t="s">
        <v>1449</v>
      </c>
      <c r="AE526" s="116"/>
      <c r="AF526" s="116"/>
      <c r="AG526" s="116"/>
      <c r="AH526" s="117"/>
      <c r="AI526" s="33" t="s">
        <v>375</v>
      </c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</row>
    <row r="527" spans="1:65" ht="15.75" customHeight="1" x14ac:dyDescent="0.25">
      <c r="A527" s="25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33" t="s">
        <v>1450</v>
      </c>
      <c r="AE527" s="116"/>
      <c r="AF527" s="116"/>
      <c r="AG527" s="116"/>
      <c r="AH527" s="117"/>
      <c r="AI527" s="33" t="s">
        <v>598</v>
      </c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</row>
    <row r="528" spans="1:65" ht="15.75" customHeight="1" x14ac:dyDescent="0.25">
      <c r="A528" s="25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33" t="s">
        <v>1451</v>
      </c>
      <c r="AE528" s="116"/>
      <c r="AF528" s="116"/>
      <c r="AG528" s="116"/>
      <c r="AH528" s="117"/>
      <c r="AI528" s="33" t="s">
        <v>354</v>
      </c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</row>
    <row r="529" spans="1:65" ht="15.75" customHeight="1" x14ac:dyDescent="0.25">
      <c r="A529" s="25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33" t="s">
        <v>1452</v>
      </c>
      <c r="AE529" s="116"/>
      <c r="AF529" s="116"/>
      <c r="AG529" s="116"/>
      <c r="AH529" s="117"/>
      <c r="AI529" s="33" t="s">
        <v>685</v>
      </c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</row>
    <row r="530" spans="1:65" ht="15.75" customHeight="1" x14ac:dyDescent="0.25">
      <c r="A530" s="25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33" t="s">
        <v>1453</v>
      </c>
      <c r="AE530" s="116"/>
      <c r="AF530" s="116"/>
      <c r="AG530" s="116"/>
      <c r="AH530" s="117"/>
      <c r="AI530" s="33" t="s">
        <v>362</v>
      </c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</row>
    <row r="531" spans="1:65" ht="15.75" customHeight="1" x14ac:dyDescent="0.25">
      <c r="A531" s="25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33" t="s">
        <v>1454</v>
      </c>
      <c r="AE531" s="116"/>
      <c r="AF531" s="116"/>
      <c r="AG531" s="116"/>
      <c r="AH531" s="117"/>
      <c r="AI531" s="33" t="s">
        <v>346</v>
      </c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</row>
    <row r="532" spans="1:65" ht="15.75" customHeight="1" x14ac:dyDescent="0.25">
      <c r="A532" s="25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33" t="s">
        <v>1455</v>
      </c>
      <c r="AE532" s="116"/>
      <c r="AF532" s="116"/>
      <c r="AG532" s="116"/>
      <c r="AH532" s="117"/>
      <c r="AI532" s="33" t="s">
        <v>598</v>
      </c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</row>
    <row r="533" spans="1:65" ht="15.75" customHeight="1" x14ac:dyDescent="0.25">
      <c r="A533" s="25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33" t="s">
        <v>1456</v>
      </c>
      <c r="AE533" s="116"/>
      <c r="AF533" s="116"/>
      <c r="AG533" s="116"/>
      <c r="AH533" s="117"/>
      <c r="AI533" s="33" t="s">
        <v>531</v>
      </c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</row>
    <row r="534" spans="1:65" ht="15.75" customHeight="1" x14ac:dyDescent="0.25">
      <c r="A534" s="25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33" t="s">
        <v>1457</v>
      </c>
      <c r="AE534" s="116"/>
      <c r="AF534" s="116"/>
      <c r="AG534" s="116"/>
      <c r="AH534" s="117"/>
      <c r="AI534" s="33" t="s">
        <v>362</v>
      </c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</row>
    <row r="535" spans="1:65" ht="15.75" customHeight="1" x14ac:dyDescent="0.25">
      <c r="A535" s="25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33" t="s">
        <v>1458</v>
      </c>
      <c r="AE535" s="116"/>
      <c r="AF535" s="116"/>
      <c r="AG535" s="116"/>
      <c r="AH535" s="117"/>
      <c r="AI535" s="33" t="s">
        <v>421</v>
      </c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</row>
    <row r="536" spans="1:65" ht="15.75" customHeight="1" x14ac:dyDescent="0.25">
      <c r="A536" s="25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33" t="s">
        <v>1459</v>
      </c>
      <c r="AE536" s="116"/>
      <c r="AF536" s="116"/>
      <c r="AG536" s="116"/>
      <c r="AH536" s="117"/>
      <c r="AI536" s="33" t="s">
        <v>362</v>
      </c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</row>
    <row r="537" spans="1:65" ht="15.75" customHeight="1" x14ac:dyDescent="0.25">
      <c r="A537" s="25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33" t="s">
        <v>1460</v>
      </c>
      <c r="AE537" s="116"/>
      <c r="AF537" s="116"/>
      <c r="AG537" s="116"/>
      <c r="AH537" s="117"/>
      <c r="AI537" s="33" t="s">
        <v>362</v>
      </c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</row>
    <row r="538" spans="1:65" ht="15.75" customHeight="1" x14ac:dyDescent="0.25">
      <c r="A538" s="25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33" t="s">
        <v>1461</v>
      </c>
      <c r="AE538" s="116"/>
      <c r="AF538" s="116"/>
      <c r="AG538" s="116"/>
      <c r="AH538" s="117"/>
      <c r="AI538" s="33" t="s">
        <v>685</v>
      </c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</row>
    <row r="539" spans="1:65" ht="15.75" customHeight="1" x14ac:dyDescent="0.25">
      <c r="A539" s="25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33" t="s">
        <v>1462</v>
      </c>
      <c r="AE539" s="116"/>
      <c r="AF539" s="116"/>
      <c r="AG539" s="116"/>
      <c r="AH539" s="117"/>
      <c r="AI539" s="33" t="s">
        <v>421</v>
      </c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</row>
    <row r="540" spans="1:65" ht="15.75" customHeight="1" x14ac:dyDescent="0.25">
      <c r="A540" s="25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33" t="s">
        <v>1463</v>
      </c>
      <c r="AE540" s="116"/>
      <c r="AF540" s="116"/>
      <c r="AG540" s="116"/>
      <c r="AH540" s="117"/>
      <c r="AI540" s="33" t="s">
        <v>354</v>
      </c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</row>
    <row r="541" spans="1:65" ht="15.75" customHeight="1" x14ac:dyDescent="0.25">
      <c r="A541" s="25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33" t="s">
        <v>1464</v>
      </c>
      <c r="AE541" s="116"/>
      <c r="AF541" s="116"/>
      <c r="AG541" s="116"/>
      <c r="AH541" s="117"/>
      <c r="AI541" s="33" t="s">
        <v>408</v>
      </c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</row>
    <row r="542" spans="1:65" ht="15.75" customHeight="1" x14ac:dyDescent="0.25">
      <c r="A542" s="25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33" t="s">
        <v>1465</v>
      </c>
      <c r="AE542" s="116"/>
      <c r="AF542" s="116"/>
      <c r="AG542" s="116"/>
      <c r="AH542" s="117"/>
      <c r="AI542" s="33" t="s">
        <v>362</v>
      </c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</row>
    <row r="543" spans="1:65" ht="15.75" customHeight="1" x14ac:dyDescent="0.25">
      <c r="A543" s="25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33" t="s">
        <v>1466</v>
      </c>
      <c r="AE543" s="116"/>
      <c r="AF543" s="116"/>
      <c r="AG543" s="116"/>
      <c r="AH543" s="117"/>
      <c r="AI543" s="33" t="s">
        <v>421</v>
      </c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</row>
    <row r="544" spans="1:65" ht="15.75" customHeight="1" x14ac:dyDescent="0.25">
      <c r="A544" s="25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33" t="s">
        <v>1467</v>
      </c>
      <c r="AE544" s="116"/>
      <c r="AF544" s="116"/>
      <c r="AG544" s="116"/>
      <c r="AH544" s="117"/>
      <c r="AI544" s="33" t="s">
        <v>362</v>
      </c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</row>
    <row r="545" spans="1:65" ht="15.75" customHeight="1" x14ac:dyDescent="0.25">
      <c r="A545" s="25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33" t="s">
        <v>1468</v>
      </c>
      <c r="AE545" s="116"/>
      <c r="AF545" s="116"/>
      <c r="AG545" s="116"/>
      <c r="AH545" s="117"/>
      <c r="AI545" s="33" t="s">
        <v>346</v>
      </c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</row>
    <row r="546" spans="1:65" ht="15.75" customHeight="1" x14ac:dyDescent="0.25">
      <c r="A546" s="25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33" t="s">
        <v>1469</v>
      </c>
      <c r="AE546" s="116"/>
      <c r="AF546" s="116"/>
      <c r="AG546" s="116"/>
      <c r="AH546" s="117"/>
      <c r="AI546" s="33" t="s">
        <v>685</v>
      </c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</row>
    <row r="547" spans="1:65" ht="15.75" customHeight="1" x14ac:dyDescent="0.25">
      <c r="A547" s="25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33" t="s">
        <v>1470</v>
      </c>
      <c r="AE547" s="116"/>
      <c r="AF547" s="116"/>
      <c r="AG547" s="116"/>
      <c r="AH547" s="117"/>
      <c r="AI547" s="33" t="s">
        <v>362</v>
      </c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</row>
    <row r="548" spans="1:65" ht="15.75" customHeight="1" x14ac:dyDescent="0.25">
      <c r="A548" s="25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33" t="s">
        <v>1471</v>
      </c>
      <c r="AE548" s="116"/>
      <c r="AF548" s="116"/>
      <c r="AG548" s="116"/>
      <c r="AH548" s="117"/>
      <c r="AI548" s="33" t="s">
        <v>685</v>
      </c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</row>
    <row r="549" spans="1:65" ht="15.75" customHeight="1" x14ac:dyDescent="0.25">
      <c r="A549" s="25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33" t="s">
        <v>1472</v>
      </c>
      <c r="AE549" s="116"/>
      <c r="AF549" s="116"/>
      <c r="AG549" s="116"/>
      <c r="AH549" s="117"/>
      <c r="AI549" s="33" t="s">
        <v>421</v>
      </c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</row>
    <row r="550" spans="1:65" ht="15.75" customHeight="1" x14ac:dyDescent="0.25">
      <c r="A550" s="25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33" t="s">
        <v>1473</v>
      </c>
      <c r="AE550" s="116"/>
      <c r="AF550" s="116"/>
      <c r="AG550" s="116"/>
      <c r="AH550" s="117"/>
      <c r="AI550" s="33" t="s">
        <v>354</v>
      </c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</row>
    <row r="551" spans="1:65" ht="15.75" customHeight="1" x14ac:dyDescent="0.25">
      <c r="A551" s="25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33" t="s">
        <v>1474</v>
      </c>
      <c r="AE551" s="116"/>
      <c r="AF551" s="116"/>
      <c r="AG551" s="116"/>
      <c r="AH551" s="117"/>
      <c r="AI551" s="33" t="s">
        <v>375</v>
      </c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</row>
    <row r="552" spans="1:65" ht="15.75" customHeight="1" x14ac:dyDescent="0.25">
      <c r="A552" s="25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33" t="s">
        <v>1475</v>
      </c>
      <c r="AE552" s="116"/>
      <c r="AF552" s="116"/>
      <c r="AG552" s="116"/>
      <c r="AH552" s="117"/>
      <c r="AI552" s="33" t="s">
        <v>421</v>
      </c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</row>
    <row r="553" spans="1:65" ht="15.75" customHeight="1" x14ac:dyDescent="0.25">
      <c r="A553" s="25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33" t="s">
        <v>1476</v>
      </c>
      <c r="AE553" s="116"/>
      <c r="AF553" s="116"/>
      <c r="AG553" s="116"/>
      <c r="AH553" s="117"/>
      <c r="AI553" s="33" t="s">
        <v>421</v>
      </c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</row>
    <row r="554" spans="1:65" ht="15.75" customHeight="1" x14ac:dyDescent="0.25">
      <c r="A554" s="25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33" t="s">
        <v>1477</v>
      </c>
      <c r="AE554" s="116"/>
      <c r="AF554" s="116"/>
      <c r="AG554" s="116"/>
      <c r="AH554" s="117"/>
      <c r="AI554" s="33" t="s">
        <v>375</v>
      </c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</row>
    <row r="555" spans="1:65" ht="15.75" customHeight="1" x14ac:dyDescent="0.25">
      <c r="A555" s="25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33" t="s">
        <v>1478</v>
      </c>
      <c r="AE555" s="116"/>
      <c r="AF555" s="116"/>
      <c r="AG555" s="116"/>
      <c r="AH555" s="117"/>
      <c r="AI555" s="33" t="s">
        <v>685</v>
      </c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</row>
    <row r="556" spans="1:65" ht="15.75" customHeight="1" x14ac:dyDescent="0.25">
      <c r="A556" s="25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33" t="s">
        <v>1479</v>
      </c>
      <c r="AE556" s="116"/>
      <c r="AF556" s="116"/>
      <c r="AG556" s="116"/>
      <c r="AH556" s="117"/>
      <c r="AI556" s="33" t="s">
        <v>685</v>
      </c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</row>
    <row r="557" spans="1:65" ht="15.75" customHeight="1" x14ac:dyDescent="0.25">
      <c r="A557" s="25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33" t="s">
        <v>1480</v>
      </c>
      <c r="AE557" s="116"/>
      <c r="AF557" s="116"/>
      <c r="AG557" s="116"/>
      <c r="AH557" s="117"/>
      <c r="AI557" s="33" t="s">
        <v>362</v>
      </c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</row>
    <row r="558" spans="1:65" ht="15.75" customHeight="1" x14ac:dyDescent="0.25">
      <c r="A558" s="25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33" t="s">
        <v>1481</v>
      </c>
      <c r="AE558" s="116"/>
      <c r="AF558" s="116"/>
      <c r="AG558" s="116"/>
      <c r="AH558" s="117"/>
      <c r="AI558" s="33" t="s">
        <v>362</v>
      </c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</row>
    <row r="559" spans="1:65" ht="15.75" customHeight="1" x14ac:dyDescent="0.25">
      <c r="A559" s="25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33" t="s">
        <v>1482</v>
      </c>
      <c r="AE559" s="116"/>
      <c r="AF559" s="116"/>
      <c r="AG559" s="116"/>
      <c r="AH559" s="117"/>
      <c r="AI559" s="33" t="s">
        <v>375</v>
      </c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</row>
    <row r="560" spans="1:65" ht="15.75" customHeight="1" x14ac:dyDescent="0.25">
      <c r="A560" s="25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33" t="s">
        <v>1483</v>
      </c>
      <c r="AE560" s="116"/>
      <c r="AF560" s="116"/>
      <c r="AG560" s="116"/>
      <c r="AH560" s="117"/>
      <c r="AI560" s="33" t="s">
        <v>362</v>
      </c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</row>
    <row r="561" spans="1:65" ht="15.75" customHeight="1" x14ac:dyDescent="0.25">
      <c r="A561" s="25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33" t="s">
        <v>1484</v>
      </c>
      <c r="AE561" s="116"/>
      <c r="AF561" s="116"/>
      <c r="AG561" s="116"/>
      <c r="AH561" s="117"/>
      <c r="AI561" s="33" t="s">
        <v>354</v>
      </c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</row>
    <row r="562" spans="1:65" ht="15.75" customHeight="1" x14ac:dyDescent="0.25">
      <c r="A562" s="25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33" t="s">
        <v>1485</v>
      </c>
      <c r="AE562" s="116"/>
      <c r="AF562" s="116"/>
      <c r="AG562" s="116"/>
      <c r="AH562" s="117"/>
      <c r="AI562" s="33" t="s">
        <v>421</v>
      </c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</row>
    <row r="563" spans="1:65" ht="15.75" customHeight="1" x14ac:dyDescent="0.25">
      <c r="A563" s="25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33" t="s">
        <v>1486</v>
      </c>
      <c r="AE563" s="116"/>
      <c r="AF563" s="116"/>
      <c r="AG563" s="116"/>
      <c r="AH563" s="117"/>
      <c r="AI563" s="33" t="s">
        <v>531</v>
      </c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</row>
    <row r="564" spans="1:65" ht="15.75" customHeight="1" x14ac:dyDescent="0.25">
      <c r="A564" s="25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33" t="s">
        <v>1487</v>
      </c>
      <c r="AE564" s="116"/>
      <c r="AF564" s="116"/>
      <c r="AG564" s="116"/>
      <c r="AH564" s="117"/>
      <c r="AI564" s="33" t="s">
        <v>375</v>
      </c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</row>
    <row r="565" spans="1:65" ht="15.75" customHeight="1" x14ac:dyDescent="0.25">
      <c r="A565" s="25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33" t="s">
        <v>1488</v>
      </c>
      <c r="AE565" s="116"/>
      <c r="AF565" s="116"/>
      <c r="AG565" s="116"/>
      <c r="AH565" s="117"/>
      <c r="AI565" s="33" t="s">
        <v>531</v>
      </c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</row>
    <row r="566" spans="1:65" ht="15.75" customHeight="1" x14ac:dyDescent="0.25">
      <c r="A566" s="25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33" t="s">
        <v>1489</v>
      </c>
      <c r="AE566" s="116"/>
      <c r="AF566" s="116"/>
      <c r="AG566" s="116"/>
      <c r="AH566" s="117"/>
      <c r="AI566" s="33" t="s">
        <v>362</v>
      </c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</row>
    <row r="567" spans="1:65" ht="15.75" customHeight="1" x14ac:dyDescent="0.25">
      <c r="A567" s="25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33" t="s">
        <v>1490</v>
      </c>
      <c r="AE567" s="116"/>
      <c r="AF567" s="116"/>
      <c r="AG567" s="116"/>
      <c r="AH567" s="117"/>
      <c r="AI567" s="33" t="s">
        <v>375</v>
      </c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</row>
    <row r="568" spans="1:65" ht="15.75" customHeight="1" x14ac:dyDescent="0.25">
      <c r="A568" s="25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33" t="s">
        <v>1491</v>
      </c>
      <c r="AE568" s="116"/>
      <c r="AF568" s="116"/>
      <c r="AG568" s="116"/>
      <c r="AH568" s="117"/>
      <c r="AI568" s="33" t="s">
        <v>421</v>
      </c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</row>
    <row r="569" spans="1:65" ht="15.75" customHeight="1" x14ac:dyDescent="0.25">
      <c r="A569" s="25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33" t="s">
        <v>1492</v>
      </c>
      <c r="AE569" s="116"/>
      <c r="AF569" s="116"/>
      <c r="AG569" s="116"/>
      <c r="AH569" s="117"/>
      <c r="AI569" s="33" t="s">
        <v>354</v>
      </c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</row>
    <row r="570" spans="1:65" ht="15.75" customHeight="1" x14ac:dyDescent="0.25">
      <c r="A570" s="25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33" t="s">
        <v>1493</v>
      </c>
      <c r="AE570" s="116"/>
      <c r="AF570" s="116"/>
      <c r="AG570" s="116"/>
      <c r="AH570" s="117"/>
      <c r="AI570" s="33" t="s">
        <v>362</v>
      </c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</row>
    <row r="571" spans="1:65" ht="15.75" customHeight="1" x14ac:dyDescent="0.25">
      <c r="A571" s="25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33" t="s">
        <v>1494</v>
      </c>
      <c r="AE571" s="116"/>
      <c r="AF571" s="116"/>
      <c r="AG571" s="116"/>
      <c r="AH571" s="117"/>
      <c r="AI571" s="33" t="s">
        <v>408</v>
      </c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</row>
    <row r="572" spans="1:65" ht="15.75" customHeight="1" x14ac:dyDescent="0.25">
      <c r="A572" s="25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33" t="s">
        <v>1495</v>
      </c>
      <c r="AE572" s="116"/>
      <c r="AF572" s="116"/>
      <c r="AG572" s="116"/>
      <c r="AH572" s="117"/>
      <c r="AI572" s="33" t="s">
        <v>375</v>
      </c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</row>
    <row r="573" spans="1:65" ht="15.75" customHeight="1" x14ac:dyDescent="0.25">
      <c r="A573" s="25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33" t="s">
        <v>1496</v>
      </c>
      <c r="AE573" s="116"/>
      <c r="AF573" s="116"/>
      <c r="AG573" s="116"/>
      <c r="AH573" s="117"/>
      <c r="AI573" s="33" t="s">
        <v>531</v>
      </c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</row>
    <row r="574" spans="1:65" ht="15.75" customHeight="1" x14ac:dyDescent="0.25">
      <c r="A574" s="25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33" t="s">
        <v>1497</v>
      </c>
      <c r="AE574" s="116"/>
      <c r="AF574" s="116"/>
      <c r="AG574" s="116"/>
      <c r="AH574" s="117"/>
      <c r="AI574" s="33" t="s">
        <v>375</v>
      </c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</row>
    <row r="575" spans="1:65" ht="15.75" customHeight="1" x14ac:dyDescent="0.25">
      <c r="A575" s="25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33" t="s">
        <v>1498</v>
      </c>
      <c r="AE575" s="116"/>
      <c r="AF575" s="116"/>
      <c r="AG575" s="116"/>
      <c r="AH575" s="117"/>
      <c r="AI575" s="33" t="s">
        <v>362</v>
      </c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</row>
    <row r="576" spans="1:65" ht="15.75" customHeight="1" x14ac:dyDescent="0.25">
      <c r="A576" s="25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33" t="s">
        <v>1499</v>
      </c>
      <c r="AE576" s="116"/>
      <c r="AF576" s="116"/>
      <c r="AG576" s="116"/>
      <c r="AH576" s="117"/>
      <c r="AI576" s="33" t="s">
        <v>685</v>
      </c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</row>
    <row r="577" spans="1:65" ht="15.75" customHeight="1" x14ac:dyDescent="0.25">
      <c r="A577" s="25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33" t="s">
        <v>1500</v>
      </c>
      <c r="AE577" s="116"/>
      <c r="AF577" s="116"/>
      <c r="AG577" s="116"/>
      <c r="AH577" s="117"/>
      <c r="AI577" s="33" t="s">
        <v>362</v>
      </c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</row>
    <row r="578" spans="1:65" ht="15.75" customHeight="1" x14ac:dyDescent="0.25">
      <c r="A578" s="25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33" t="s">
        <v>1501</v>
      </c>
      <c r="AE578" s="116"/>
      <c r="AF578" s="116"/>
      <c r="AG578" s="116"/>
      <c r="AH578" s="117"/>
      <c r="AI578" s="33" t="s">
        <v>685</v>
      </c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</row>
    <row r="579" spans="1:65" ht="15.75" customHeight="1" x14ac:dyDescent="0.25">
      <c r="A579" s="25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33" t="s">
        <v>1502</v>
      </c>
      <c r="AE579" s="116"/>
      <c r="AF579" s="116"/>
      <c r="AG579" s="116"/>
      <c r="AH579" s="117"/>
      <c r="AI579" s="33" t="s">
        <v>531</v>
      </c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</row>
    <row r="580" spans="1:65" ht="15.75" customHeight="1" x14ac:dyDescent="0.25">
      <c r="A580" s="25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33" t="s">
        <v>1503</v>
      </c>
      <c r="AE580" s="116"/>
      <c r="AF580" s="116"/>
      <c r="AG580" s="116"/>
      <c r="AH580" s="117"/>
      <c r="AI580" s="33" t="s">
        <v>346</v>
      </c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</row>
    <row r="581" spans="1:65" ht="15.75" customHeight="1" x14ac:dyDescent="0.25">
      <c r="A581" s="25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33" t="s">
        <v>1504</v>
      </c>
      <c r="AE581" s="116"/>
      <c r="AF581" s="116"/>
      <c r="AG581" s="116"/>
      <c r="AH581" s="117"/>
      <c r="AI581" s="33" t="s">
        <v>354</v>
      </c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</row>
    <row r="582" spans="1:65" ht="15.75" customHeight="1" x14ac:dyDescent="0.25">
      <c r="A582" s="25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33" t="s">
        <v>1505</v>
      </c>
      <c r="AE582" s="116"/>
      <c r="AF582" s="116"/>
      <c r="AG582" s="116"/>
      <c r="AH582" s="117"/>
      <c r="AI582" s="33" t="s">
        <v>408</v>
      </c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</row>
    <row r="583" spans="1:65" ht="15.75" customHeight="1" x14ac:dyDescent="0.25">
      <c r="A583" s="25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33" t="s">
        <v>1506</v>
      </c>
      <c r="AE583" s="116"/>
      <c r="AF583" s="116"/>
      <c r="AG583" s="116"/>
      <c r="AH583" s="117"/>
      <c r="AI583" s="33" t="s">
        <v>375</v>
      </c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</row>
    <row r="584" spans="1:65" ht="15.75" customHeight="1" x14ac:dyDescent="0.25">
      <c r="A584" s="25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33" t="s">
        <v>1507</v>
      </c>
      <c r="AE584" s="116"/>
      <c r="AF584" s="116"/>
      <c r="AG584" s="116"/>
      <c r="AH584" s="117"/>
      <c r="AI584" s="33" t="s">
        <v>362</v>
      </c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</row>
    <row r="585" spans="1:65" ht="15.75" customHeight="1" x14ac:dyDescent="0.25">
      <c r="A585" s="25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33" t="s">
        <v>1508</v>
      </c>
      <c r="AE585" s="116"/>
      <c r="AF585" s="116"/>
      <c r="AG585" s="116"/>
      <c r="AH585" s="117"/>
      <c r="AI585" s="33" t="s">
        <v>375</v>
      </c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</row>
    <row r="586" spans="1:65" ht="15.75" customHeight="1" x14ac:dyDescent="0.25">
      <c r="A586" s="25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33" t="s">
        <v>1509</v>
      </c>
      <c r="AE586" s="116"/>
      <c r="AF586" s="116"/>
      <c r="AG586" s="116"/>
      <c r="AH586" s="117"/>
      <c r="AI586" s="33" t="s">
        <v>408</v>
      </c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</row>
    <row r="587" spans="1:65" ht="15.75" customHeight="1" x14ac:dyDescent="0.25">
      <c r="A587" s="25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33" t="s">
        <v>1510</v>
      </c>
      <c r="AE587" s="116"/>
      <c r="AF587" s="116"/>
      <c r="AG587" s="116"/>
      <c r="AH587" s="117"/>
      <c r="AI587" s="33" t="s">
        <v>421</v>
      </c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</row>
    <row r="588" spans="1:65" ht="15.75" customHeight="1" x14ac:dyDescent="0.25">
      <c r="A588" s="25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33" t="s">
        <v>1511</v>
      </c>
      <c r="AE588" s="116"/>
      <c r="AF588" s="116"/>
      <c r="AG588" s="116"/>
      <c r="AH588" s="117"/>
      <c r="AI588" s="33" t="s">
        <v>685</v>
      </c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</row>
    <row r="589" spans="1:65" ht="15.75" customHeight="1" x14ac:dyDescent="0.25">
      <c r="A589" s="25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33" t="s">
        <v>1512</v>
      </c>
      <c r="AE589" s="116"/>
      <c r="AF589" s="116"/>
      <c r="AG589" s="116"/>
      <c r="AH589" s="117"/>
      <c r="AI589" s="33" t="s">
        <v>362</v>
      </c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</row>
    <row r="590" spans="1:65" ht="15.75" customHeight="1" x14ac:dyDescent="0.25">
      <c r="A590" s="25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33" t="s">
        <v>1513</v>
      </c>
      <c r="AE590" s="116"/>
      <c r="AF590" s="116"/>
      <c r="AG590" s="116"/>
      <c r="AH590" s="117"/>
      <c r="AI590" s="33" t="s">
        <v>362</v>
      </c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</row>
    <row r="591" spans="1:65" ht="15.75" customHeight="1" x14ac:dyDescent="0.25">
      <c r="A591" s="25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33" t="s">
        <v>1514</v>
      </c>
      <c r="AE591" s="116"/>
      <c r="AF591" s="116"/>
      <c r="AG591" s="116"/>
      <c r="AH591" s="117"/>
      <c r="AI591" s="33" t="s">
        <v>685</v>
      </c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</row>
    <row r="592" spans="1:65" ht="15.75" customHeight="1" x14ac:dyDescent="0.25">
      <c r="A592" s="25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33" t="s">
        <v>1515</v>
      </c>
      <c r="AE592" s="116"/>
      <c r="AF592" s="116"/>
      <c r="AG592" s="116"/>
      <c r="AH592" s="117"/>
      <c r="AI592" s="33" t="s">
        <v>531</v>
      </c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</row>
    <row r="593" spans="1:65" ht="15.75" customHeight="1" x14ac:dyDescent="0.25">
      <c r="A593" s="25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33" t="s">
        <v>1516</v>
      </c>
      <c r="AE593" s="116"/>
      <c r="AF593" s="116"/>
      <c r="AG593" s="116"/>
      <c r="AH593" s="117"/>
      <c r="AI593" s="33" t="s">
        <v>354</v>
      </c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</row>
    <row r="594" spans="1:65" ht="15.75" customHeight="1" x14ac:dyDescent="0.25">
      <c r="A594" s="25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33" t="s">
        <v>1517</v>
      </c>
      <c r="AE594" s="116"/>
      <c r="AF594" s="116"/>
      <c r="AG594" s="116"/>
      <c r="AH594" s="117"/>
      <c r="AI594" s="33" t="s">
        <v>531</v>
      </c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</row>
    <row r="595" spans="1:65" ht="15.75" customHeight="1" x14ac:dyDescent="0.25">
      <c r="A595" s="25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33" t="s">
        <v>1518</v>
      </c>
      <c r="AE595" s="116"/>
      <c r="AF595" s="116"/>
      <c r="AG595" s="116"/>
      <c r="AH595" s="117"/>
      <c r="AI595" s="33" t="s">
        <v>421</v>
      </c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</row>
    <row r="596" spans="1:65" ht="15.75" customHeight="1" x14ac:dyDescent="0.25">
      <c r="A596" s="25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33" t="s">
        <v>1519</v>
      </c>
      <c r="AE596" s="116"/>
      <c r="AF596" s="116"/>
      <c r="AG596" s="116"/>
      <c r="AH596" s="117"/>
      <c r="AI596" s="33" t="s">
        <v>685</v>
      </c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</row>
    <row r="597" spans="1:65" ht="15.75" customHeight="1" x14ac:dyDescent="0.25">
      <c r="A597" s="25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33" t="s">
        <v>1520</v>
      </c>
      <c r="AE597" s="116"/>
      <c r="AF597" s="116"/>
      <c r="AG597" s="116"/>
      <c r="AH597" s="117"/>
      <c r="AI597" s="33" t="s">
        <v>346</v>
      </c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</row>
    <row r="598" spans="1:65" ht="15.75" customHeight="1" x14ac:dyDescent="0.25">
      <c r="A598" s="25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33" t="s">
        <v>1521</v>
      </c>
      <c r="AE598" s="116"/>
      <c r="AF598" s="116"/>
      <c r="AG598" s="116"/>
      <c r="AH598" s="117"/>
      <c r="AI598" s="33" t="s">
        <v>685</v>
      </c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</row>
    <row r="599" spans="1:65" ht="15.75" customHeight="1" x14ac:dyDescent="0.25">
      <c r="A599" s="25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33" t="s">
        <v>1522</v>
      </c>
      <c r="AE599" s="116"/>
      <c r="AF599" s="116"/>
      <c r="AG599" s="116"/>
      <c r="AH599" s="117"/>
      <c r="AI599" s="33" t="s">
        <v>421</v>
      </c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</row>
    <row r="600" spans="1:65" ht="15.75" customHeight="1" x14ac:dyDescent="0.25">
      <c r="A600" s="25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33" t="s">
        <v>1523</v>
      </c>
      <c r="AE600" s="116"/>
      <c r="AF600" s="116"/>
      <c r="AG600" s="116"/>
      <c r="AH600" s="117"/>
      <c r="AI600" s="33" t="s">
        <v>346</v>
      </c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</row>
    <row r="601" spans="1:65" ht="15.75" customHeight="1" x14ac:dyDescent="0.25">
      <c r="A601" s="25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33" t="s">
        <v>1524</v>
      </c>
      <c r="AE601" s="116"/>
      <c r="AF601" s="116"/>
      <c r="AG601" s="116"/>
      <c r="AH601" s="117"/>
      <c r="AI601" s="33" t="s">
        <v>408</v>
      </c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</row>
    <row r="602" spans="1:65" ht="15.75" customHeight="1" x14ac:dyDescent="0.25">
      <c r="A602" s="25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33" t="s">
        <v>1525</v>
      </c>
      <c r="AE602" s="116"/>
      <c r="AF602" s="116"/>
      <c r="AG602" s="116"/>
      <c r="AH602" s="117"/>
      <c r="AI602" s="33" t="s">
        <v>421</v>
      </c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</row>
    <row r="603" spans="1:65" ht="15.75" customHeight="1" x14ac:dyDescent="0.25">
      <c r="A603" s="25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33" t="s">
        <v>1526</v>
      </c>
      <c r="AE603" s="116"/>
      <c r="AF603" s="116"/>
      <c r="AG603" s="116"/>
      <c r="AH603" s="117"/>
      <c r="AI603" s="33" t="s">
        <v>421</v>
      </c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</row>
    <row r="604" spans="1:65" ht="15.75" customHeight="1" x14ac:dyDescent="0.25">
      <c r="A604" s="25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33" t="s">
        <v>1527</v>
      </c>
      <c r="AE604" s="116"/>
      <c r="AF604" s="116"/>
      <c r="AG604" s="116"/>
      <c r="AH604" s="117"/>
      <c r="AI604" s="33" t="s">
        <v>685</v>
      </c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</row>
    <row r="605" spans="1:65" ht="15.75" customHeight="1" x14ac:dyDescent="0.25">
      <c r="A605" s="25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33" t="s">
        <v>1528</v>
      </c>
      <c r="AE605" s="116"/>
      <c r="AF605" s="116"/>
      <c r="AG605" s="116"/>
      <c r="AH605" s="117"/>
      <c r="AI605" s="33" t="s">
        <v>685</v>
      </c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</row>
    <row r="606" spans="1:65" ht="15.75" customHeight="1" x14ac:dyDescent="0.25">
      <c r="A606" s="25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33" t="s">
        <v>1529</v>
      </c>
      <c r="AE606" s="116"/>
      <c r="AF606" s="116"/>
      <c r="AG606" s="116"/>
      <c r="AH606" s="117"/>
      <c r="AI606" s="33" t="s">
        <v>354</v>
      </c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</row>
    <row r="607" spans="1:65" ht="15.75" customHeight="1" x14ac:dyDescent="0.25">
      <c r="A607" s="25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33" t="s">
        <v>1530</v>
      </c>
      <c r="AE607" s="116"/>
      <c r="AF607" s="116"/>
      <c r="AG607" s="116"/>
      <c r="AH607" s="117"/>
      <c r="AI607" s="33" t="s">
        <v>531</v>
      </c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</row>
    <row r="608" spans="1:65" ht="15.75" customHeight="1" x14ac:dyDescent="0.25">
      <c r="A608" s="25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33" t="s">
        <v>1531</v>
      </c>
      <c r="AE608" s="116"/>
      <c r="AF608" s="116"/>
      <c r="AG608" s="116"/>
      <c r="AH608" s="117"/>
      <c r="AI608" s="33" t="s">
        <v>408</v>
      </c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</row>
    <row r="609" spans="1:65" ht="15.75" customHeight="1" x14ac:dyDescent="0.25">
      <c r="A609" s="25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33" t="s">
        <v>1532</v>
      </c>
      <c r="AE609" s="116"/>
      <c r="AF609" s="116"/>
      <c r="AG609" s="116"/>
      <c r="AH609" s="117"/>
      <c r="AI609" s="33" t="s">
        <v>421</v>
      </c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</row>
    <row r="610" spans="1:65" ht="15.75" customHeight="1" x14ac:dyDescent="0.25">
      <c r="A610" s="25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33" t="s">
        <v>1533</v>
      </c>
      <c r="AE610" s="116"/>
      <c r="AF610" s="116"/>
      <c r="AG610" s="116"/>
      <c r="AH610" s="117"/>
      <c r="AI610" s="33" t="s">
        <v>362</v>
      </c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</row>
    <row r="611" spans="1:65" ht="15.75" customHeight="1" x14ac:dyDescent="0.25">
      <c r="A611" s="25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33" t="s">
        <v>1534</v>
      </c>
      <c r="AE611" s="116"/>
      <c r="AF611" s="116"/>
      <c r="AG611" s="116"/>
      <c r="AH611" s="117"/>
      <c r="AI611" s="33" t="s">
        <v>375</v>
      </c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</row>
    <row r="612" spans="1:65" ht="15.75" customHeight="1" x14ac:dyDescent="0.25">
      <c r="A612" s="25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33" t="s">
        <v>1535</v>
      </c>
      <c r="AE612" s="116"/>
      <c r="AF612" s="116"/>
      <c r="AG612" s="116"/>
      <c r="AH612" s="117"/>
      <c r="AI612" s="33" t="s">
        <v>421</v>
      </c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</row>
    <row r="613" spans="1:65" ht="15.75" customHeight="1" x14ac:dyDescent="0.25">
      <c r="A613" s="25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33" t="s">
        <v>1536</v>
      </c>
      <c r="AE613" s="116"/>
      <c r="AF613" s="116"/>
      <c r="AG613" s="116"/>
      <c r="AH613" s="117"/>
      <c r="AI613" s="33" t="s">
        <v>375</v>
      </c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</row>
    <row r="614" spans="1:65" ht="15.75" customHeight="1" x14ac:dyDescent="0.25">
      <c r="A614" s="25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33" t="s">
        <v>1537</v>
      </c>
      <c r="AE614" s="116"/>
      <c r="AF614" s="116"/>
      <c r="AG614" s="116"/>
      <c r="AH614" s="117"/>
      <c r="AI614" s="33" t="s">
        <v>375</v>
      </c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</row>
    <row r="615" spans="1:65" ht="15.75" customHeight="1" x14ac:dyDescent="0.25">
      <c r="A615" s="25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33" t="s">
        <v>1538</v>
      </c>
      <c r="AE615" s="116"/>
      <c r="AF615" s="116"/>
      <c r="AG615" s="116"/>
      <c r="AH615" s="117"/>
      <c r="AI615" s="33" t="s">
        <v>375</v>
      </c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</row>
    <row r="616" spans="1:65" ht="15.75" customHeight="1" x14ac:dyDescent="0.25">
      <c r="A616" s="25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33" t="s">
        <v>1539</v>
      </c>
      <c r="AE616" s="116"/>
      <c r="AF616" s="116"/>
      <c r="AG616" s="116"/>
      <c r="AH616" s="117"/>
      <c r="AI616" s="33" t="s">
        <v>598</v>
      </c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</row>
    <row r="617" spans="1:65" ht="15.75" customHeight="1" x14ac:dyDescent="0.25">
      <c r="A617" s="25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33" t="s">
        <v>1540</v>
      </c>
      <c r="AE617" s="116"/>
      <c r="AF617" s="116"/>
      <c r="AG617" s="116"/>
      <c r="AH617" s="117"/>
      <c r="AI617" s="33" t="s">
        <v>421</v>
      </c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</row>
    <row r="618" spans="1:65" ht="15.75" customHeight="1" x14ac:dyDescent="0.25">
      <c r="A618" s="25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33" t="s">
        <v>1541</v>
      </c>
      <c r="AE618" s="116"/>
      <c r="AF618" s="116"/>
      <c r="AG618" s="116"/>
      <c r="AH618" s="117"/>
      <c r="AI618" s="33" t="s">
        <v>421</v>
      </c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</row>
    <row r="619" spans="1:65" ht="15.75" customHeight="1" x14ac:dyDescent="0.25">
      <c r="A619" s="25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33" t="s">
        <v>1542</v>
      </c>
      <c r="AE619" s="116"/>
      <c r="AF619" s="116"/>
      <c r="AG619" s="116"/>
      <c r="AH619" s="117"/>
      <c r="AI619" s="33" t="s">
        <v>421</v>
      </c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</row>
    <row r="620" spans="1:65" ht="15.75" customHeight="1" x14ac:dyDescent="0.25">
      <c r="A620" s="25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33" t="s">
        <v>1543</v>
      </c>
      <c r="AE620" s="116"/>
      <c r="AF620" s="116"/>
      <c r="AG620" s="116"/>
      <c r="AH620" s="117"/>
      <c r="AI620" s="33" t="s">
        <v>685</v>
      </c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</row>
    <row r="621" spans="1:65" ht="15.75" customHeight="1" x14ac:dyDescent="0.25">
      <c r="A621" s="25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33" t="s">
        <v>1544</v>
      </c>
      <c r="AE621" s="116"/>
      <c r="AF621" s="116"/>
      <c r="AG621" s="116"/>
      <c r="AH621" s="117"/>
      <c r="AI621" s="33" t="s">
        <v>375</v>
      </c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</row>
    <row r="622" spans="1:65" ht="15.75" customHeight="1" x14ac:dyDescent="0.25">
      <c r="A622" s="25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33" t="s">
        <v>1545</v>
      </c>
      <c r="AE622" s="116"/>
      <c r="AF622" s="116"/>
      <c r="AG622" s="116"/>
      <c r="AH622" s="117"/>
      <c r="AI622" s="33" t="s">
        <v>375</v>
      </c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</row>
    <row r="623" spans="1:65" ht="15.75" customHeight="1" x14ac:dyDescent="0.25">
      <c r="A623" s="25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33" t="s">
        <v>1546</v>
      </c>
      <c r="AE623" s="116"/>
      <c r="AF623" s="116"/>
      <c r="AG623" s="116"/>
      <c r="AH623" s="117"/>
      <c r="AI623" s="33" t="s">
        <v>531</v>
      </c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</row>
    <row r="624" spans="1:65" ht="15.75" customHeight="1" x14ac:dyDescent="0.25">
      <c r="A624" s="25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33" t="s">
        <v>1547</v>
      </c>
      <c r="AE624" s="116"/>
      <c r="AF624" s="116"/>
      <c r="AG624" s="116"/>
      <c r="AH624" s="117"/>
      <c r="AI624" s="33" t="s">
        <v>375</v>
      </c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</row>
    <row r="625" spans="1:65" ht="15.75" customHeight="1" x14ac:dyDescent="0.25">
      <c r="A625" s="25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33" t="s">
        <v>1548</v>
      </c>
      <c r="AE625" s="116"/>
      <c r="AF625" s="116"/>
      <c r="AG625" s="116"/>
      <c r="AH625" s="117"/>
      <c r="AI625" s="33" t="s">
        <v>346</v>
      </c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</row>
    <row r="626" spans="1:65" ht="15.75" customHeight="1" x14ac:dyDescent="0.25">
      <c r="A626" s="25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33" t="s">
        <v>1549</v>
      </c>
      <c r="AE626" s="116"/>
      <c r="AF626" s="116"/>
      <c r="AG626" s="116"/>
      <c r="AH626" s="117"/>
      <c r="AI626" s="33" t="s">
        <v>685</v>
      </c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</row>
    <row r="627" spans="1:65" ht="15.75" customHeight="1" x14ac:dyDescent="0.25">
      <c r="A627" s="25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33" t="s">
        <v>1550</v>
      </c>
      <c r="AE627" s="116"/>
      <c r="AF627" s="116"/>
      <c r="AG627" s="116"/>
      <c r="AH627" s="117"/>
      <c r="AI627" s="33" t="s">
        <v>421</v>
      </c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</row>
    <row r="628" spans="1:65" ht="15.75" customHeight="1" x14ac:dyDescent="0.25">
      <c r="A628" s="25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33" t="s">
        <v>1551</v>
      </c>
      <c r="AE628" s="116"/>
      <c r="AF628" s="116"/>
      <c r="AG628" s="116"/>
      <c r="AH628" s="117"/>
      <c r="AI628" s="33" t="s">
        <v>354</v>
      </c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</row>
    <row r="629" spans="1:65" ht="15.75" customHeight="1" x14ac:dyDescent="0.25">
      <c r="A629" s="25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33" t="s">
        <v>1552</v>
      </c>
      <c r="AE629" s="116"/>
      <c r="AF629" s="116"/>
      <c r="AG629" s="116"/>
      <c r="AH629" s="117"/>
      <c r="AI629" s="33" t="s">
        <v>531</v>
      </c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</row>
    <row r="630" spans="1:65" ht="15.75" customHeight="1" x14ac:dyDescent="0.25">
      <c r="A630" s="25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33" t="s">
        <v>1553</v>
      </c>
      <c r="AE630" s="116"/>
      <c r="AF630" s="116"/>
      <c r="AG630" s="116"/>
      <c r="AH630" s="117"/>
      <c r="AI630" s="33" t="s">
        <v>375</v>
      </c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</row>
    <row r="631" spans="1:65" ht="15.75" customHeight="1" x14ac:dyDescent="0.25">
      <c r="A631" s="25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33" t="s">
        <v>1554</v>
      </c>
      <c r="AE631" s="116"/>
      <c r="AF631" s="116"/>
      <c r="AG631" s="116"/>
      <c r="AH631" s="117"/>
      <c r="AI631" s="33" t="s">
        <v>375</v>
      </c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</row>
    <row r="632" spans="1:65" ht="15.75" customHeight="1" x14ac:dyDescent="0.25">
      <c r="A632" s="25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33" t="s">
        <v>1555</v>
      </c>
      <c r="AE632" s="116"/>
      <c r="AF632" s="116"/>
      <c r="AG632" s="116"/>
      <c r="AH632" s="117"/>
      <c r="AI632" s="33" t="s">
        <v>685</v>
      </c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</row>
    <row r="633" spans="1:65" ht="15.75" customHeight="1" x14ac:dyDescent="0.25">
      <c r="A633" s="25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33" t="s">
        <v>1556</v>
      </c>
      <c r="AE633" s="116"/>
      <c r="AF633" s="116"/>
      <c r="AG633" s="116"/>
      <c r="AH633" s="117"/>
      <c r="AI633" s="33" t="s">
        <v>362</v>
      </c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</row>
    <row r="634" spans="1:65" ht="15.75" customHeight="1" x14ac:dyDescent="0.25">
      <c r="A634" s="25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33" t="s">
        <v>1557</v>
      </c>
      <c r="AE634" s="116"/>
      <c r="AF634" s="116"/>
      <c r="AG634" s="116"/>
      <c r="AH634" s="117"/>
      <c r="AI634" s="33" t="s">
        <v>685</v>
      </c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</row>
    <row r="635" spans="1:65" ht="15.75" customHeight="1" x14ac:dyDescent="0.25">
      <c r="A635" s="25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33" t="s">
        <v>1558</v>
      </c>
      <c r="AE635" s="116"/>
      <c r="AF635" s="116"/>
      <c r="AG635" s="116"/>
      <c r="AH635" s="117"/>
      <c r="AI635" s="33" t="s">
        <v>421</v>
      </c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</row>
    <row r="636" spans="1:65" ht="15.75" customHeight="1" x14ac:dyDescent="0.25">
      <c r="A636" s="25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33" t="s">
        <v>1559</v>
      </c>
      <c r="AE636" s="116"/>
      <c r="AF636" s="116"/>
      <c r="AG636" s="116"/>
      <c r="AH636" s="117"/>
      <c r="AI636" s="33" t="s">
        <v>354</v>
      </c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</row>
    <row r="637" spans="1:65" ht="15.75" customHeight="1" x14ac:dyDescent="0.25">
      <c r="A637" s="25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33" t="s">
        <v>1560</v>
      </c>
      <c r="AE637" s="116"/>
      <c r="AF637" s="116"/>
      <c r="AG637" s="116"/>
      <c r="AH637" s="117"/>
      <c r="AI637" s="33" t="s">
        <v>362</v>
      </c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</row>
    <row r="638" spans="1:65" ht="15.75" customHeight="1" x14ac:dyDescent="0.25">
      <c r="A638" s="25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33" t="s">
        <v>1561</v>
      </c>
      <c r="AE638" s="116"/>
      <c r="AF638" s="116"/>
      <c r="AG638" s="116"/>
      <c r="AH638" s="117"/>
      <c r="AI638" s="33" t="s">
        <v>354</v>
      </c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</row>
    <row r="639" spans="1:65" ht="15.75" customHeight="1" x14ac:dyDescent="0.25">
      <c r="A639" s="25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33" t="s">
        <v>1562</v>
      </c>
      <c r="AE639" s="116"/>
      <c r="AF639" s="116"/>
      <c r="AG639" s="116"/>
      <c r="AH639" s="117"/>
      <c r="AI639" s="33" t="s">
        <v>362</v>
      </c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</row>
    <row r="640" spans="1:65" ht="15.75" customHeight="1" x14ac:dyDescent="0.25">
      <c r="A640" s="25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33" t="s">
        <v>1563</v>
      </c>
      <c r="AE640" s="116"/>
      <c r="AF640" s="116"/>
      <c r="AG640" s="116"/>
      <c r="AH640" s="117"/>
      <c r="AI640" s="33" t="s">
        <v>362</v>
      </c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</row>
    <row r="641" spans="1:65" ht="15.75" customHeight="1" x14ac:dyDescent="0.25">
      <c r="A641" s="25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33" t="s">
        <v>1564</v>
      </c>
      <c r="AE641" s="116"/>
      <c r="AF641" s="116"/>
      <c r="AG641" s="116"/>
      <c r="AH641" s="117"/>
      <c r="AI641" s="33" t="s">
        <v>531</v>
      </c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</row>
    <row r="642" spans="1:65" ht="15.75" customHeight="1" x14ac:dyDescent="0.25">
      <c r="A642" s="25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33" t="s">
        <v>1565</v>
      </c>
      <c r="AE642" s="116"/>
      <c r="AF642" s="116"/>
      <c r="AG642" s="116"/>
      <c r="AH642" s="117"/>
      <c r="AI642" s="33" t="s">
        <v>421</v>
      </c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</row>
    <row r="643" spans="1:65" ht="15.75" customHeight="1" x14ac:dyDescent="0.25">
      <c r="A643" s="25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33" t="s">
        <v>1566</v>
      </c>
      <c r="AE643" s="116"/>
      <c r="AF643" s="116"/>
      <c r="AG643" s="116"/>
      <c r="AH643" s="117"/>
      <c r="AI643" s="33" t="s">
        <v>531</v>
      </c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</row>
    <row r="644" spans="1:65" ht="15.75" customHeight="1" x14ac:dyDescent="0.25">
      <c r="A644" s="25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33" t="s">
        <v>1567</v>
      </c>
      <c r="AE644" s="116"/>
      <c r="AF644" s="116"/>
      <c r="AG644" s="116"/>
      <c r="AH644" s="117"/>
      <c r="AI644" s="33" t="s">
        <v>375</v>
      </c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</row>
    <row r="645" spans="1:65" ht="15.75" customHeight="1" x14ac:dyDescent="0.25">
      <c r="A645" s="25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33" t="s">
        <v>1568</v>
      </c>
      <c r="AE645" s="116"/>
      <c r="AF645" s="116"/>
      <c r="AG645" s="116"/>
      <c r="AH645" s="117"/>
      <c r="AI645" s="33" t="s">
        <v>685</v>
      </c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</row>
    <row r="646" spans="1:65" ht="15.75" customHeight="1" x14ac:dyDescent="0.25">
      <c r="A646" s="25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33" t="s">
        <v>1569</v>
      </c>
      <c r="AE646" s="116"/>
      <c r="AF646" s="116"/>
      <c r="AG646" s="116"/>
      <c r="AH646" s="117"/>
      <c r="AI646" s="33" t="s">
        <v>408</v>
      </c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</row>
    <row r="647" spans="1:65" ht="15.75" customHeight="1" x14ac:dyDescent="0.25">
      <c r="A647" s="25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33" t="s">
        <v>1570</v>
      </c>
      <c r="AE647" s="116"/>
      <c r="AF647" s="116"/>
      <c r="AG647" s="116"/>
      <c r="AH647" s="117"/>
      <c r="AI647" s="33" t="s">
        <v>685</v>
      </c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</row>
    <row r="648" spans="1:65" ht="15.75" customHeight="1" x14ac:dyDescent="0.25">
      <c r="A648" s="25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33" t="s">
        <v>1571</v>
      </c>
      <c r="AE648" s="116"/>
      <c r="AF648" s="116"/>
      <c r="AG648" s="116"/>
      <c r="AH648" s="117"/>
      <c r="AI648" s="33" t="s">
        <v>354</v>
      </c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</row>
    <row r="649" spans="1:65" ht="15.75" customHeight="1" x14ac:dyDescent="0.25">
      <c r="A649" s="25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33" t="s">
        <v>1572</v>
      </c>
      <c r="AE649" s="116"/>
      <c r="AF649" s="116"/>
      <c r="AG649" s="116"/>
      <c r="AH649" s="117"/>
      <c r="AI649" s="33" t="s">
        <v>354</v>
      </c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</row>
    <row r="650" spans="1:65" ht="15.75" customHeight="1" x14ac:dyDescent="0.25">
      <c r="A650" s="25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33" t="s">
        <v>1573</v>
      </c>
      <c r="AE650" s="116"/>
      <c r="AF650" s="116"/>
      <c r="AG650" s="116"/>
      <c r="AH650" s="117"/>
      <c r="AI650" s="33" t="s">
        <v>362</v>
      </c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</row>
    <row r="651" spans="1:65" ht="15.75" customHeight="1" x14ac:dyDescent="0.25">
      <c r="A651" s="25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33" t="s">
        <v>1574</v>
      </c>
      <c r="AE651" s="116"/>
      <c r="AF651" s="116"/>
      <c r="AG651" s="116"/>
      <c r="AH651" s="117"/>
      <c r="AI651" s="33" t="s">
        <v>362</v>
      </c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</row>
    <row r="652" spans="1:65" ht="15.75" customHeight="1" x14ac:dyDescent="0.25">
      <c r="A652" s="25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33" t="s">
        <v>1575</v>
      </c>
      <c r="AE652" s="116"/>
      <c r="AF652" s="116"/>
      <c r="AG652" s="116"/>
      <c r="AH652" s="117"/>
      <c r="AI652" s="33" t="s">
        <v>408</v>
      </c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</row>
    <row r="653" spans="1:65" ht="15.75" customHeight="1" x14ac:dyDescent="0.25">
      <c r="A653" s="25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33" t="s">
        <v>1576</v>
      </c>
      <c r="AE653" s="116"/>
      <c r="AF653" s="116"/>
      <c r="AG653" s="116"/>
      <c r="AH653" s="117"/>
      <c r="AI653" s="33" t="s">
        <v>531</v>
      </c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</row>
    <row r="654" spans="1:65" ht="15.75" customHeight="1" x14ac:dyDescent="0.25">
      <c r="A654" s="25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33" t="s">
        <v>1577</v>
      </c>
      <c r="AE654" s="116"/>
      <c r="AF654" s="116"/>
      <c r="AG654" s="116"/>
      <c r="AH654" s="117"/>
      <c r="AI654" s="33" t="s">
        <v>354</v>
      </c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</row>
    <row r="655" spans="1:65" ht="15.75" customHeight="1" x14ac:dyDescent="0.25">
      <c r="A655" s="25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33" t="s">
        <v>1578</v>
      </c>
      <c r="AE655" s="116"/>
      <c r="AF655" s="116"/>
      <c r="AG655" s="116"/>
      <c r="AH655" s="117"/>
      <c r="AI655" s="33" t="s">
        <v>598</v>
      </c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</row>
    <row r="656" spans="1:65" ht="15.75" customHeight="1" x14ac:dyDescent="0.25">
      <c r="A656" s="25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33" t="s">
        <v>1579</v>
      </c>
      <c r="AE656" s="116"/>
      <c r="AF656" s="116"/>
      <c r="AG656" s="116"/>
      <c r="AH656" s="117"/>
      <c r="AI656" s="33" t="s">
        <v>421</v>
      </c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</row>
    <row r="657" spans="1:65" ht="15.75" customHeight="1" x14ac:dyDescent="0.25">
      <c r="A657" s="25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33" t="s">
        <v>1580</v>
      </c>
      <c r="AE657" s="116"/>
      <c r="AF657" s="116"/>
      <c r="AG657" s="116"/>
      <c r="AH657" s="117"/>
      <c r="AI657" s="33" t="s">
        <v>421</v>
      </c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</row>
    <row r="658" spans="1:65" ht="15.75" customHeight="1" x14ac:dyDescent="0.25">
      <c r="A658" s="25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33" t="s">
        <v>1581</v>
      </c>
      <c r="AE658" s="116"/>
      <c r="AF658" s="116"/>
      <c r="AG658" s="116"/>
      <c r="AH658" s="117"/>
      <c r="AI658" s="33" t="s">
        <v>531</v>
      </c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</row>
    <row r="659" spans="1:65" ht="15.75" customHeight="1" x14ac:dyDescent="0.25">
      <c r="A659" s="25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33" t="s">
        <v>1582</v>
      </c>
      <c r="AE659" s="116"/>
      <c r="AF659" s="116"/>
      <c r="AG659" s="116"/>
      <c r="AH659" s="117"/>
      <c r="AI659" s="33" t="s">
        <v>421</v>
      </c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</row>
    <row r="660" spans="1:65" ht="15.75" customHeight="1" x14ac:dyDescent="0.25">
      <c r="A660" s="25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33" t="s">
        <v>1583</v>
      </c>
      <c r="AE660" s="116"/>
      <c r="AF660" s="116"/>
      <c r="AG660" s="116"/>
      <c r="AH660" s="117"/>
      <c r="AI660" s="33" t="s">
        <v>354</v>
      </c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</row>
    <row r="661" spans="1:65" ht="15.75" customHeight="1" x14ac:dyDescent="0.25">
      <c r="A661" s="25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33" t="s">
        <v>1584</v>
      </c>
      <c r="AE661" s="116"/>
      <c r="AF661" s="116"/>
      <c r="AG661" s="116"/>
      <c r="AH661" s="117"/>
      <c r="AI661" s="33" t="s">
        <v>362</v>
      </c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</row>
    <row r="662" spans="1:65" ht="15.75" customHeight="1" x14ac:dyDescent="0.25">
      <c r="A662" s="25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33" t="s">
        <v>1585</v>
      </c>
      <c r="AE662" s="116"/>
      <c r="AF662" s="116"/>
      <c r="AG662" s="116"/>
      <c r="AH662" s="117"/>
      <c r="AI662" s="33" t="s">
        <v>375</v>
      </c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</row>
    <row r="663" spans="1:65" ht="15.75" customHeight="1" x14ac:dyDescent="0.25">
      <c r="A663" s="25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33" t="s">
        <v>1586</v>
      </c>
      <c r="AE663" s="116"/>
      <c r="AF663" s="116"/>
      <c r="AG663" s="116"/>
      <c r="AH663" s="117"/>
      <c r="AI663" s="33" t="s">
        <v>421</v>
      </c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</row>
    <row r="664" spans="1:65" ht="15.75" customHeight="1" x14ac:dyDescent="0.25">
      <c r="A664" s="25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33" t="s">
        <v>1587</v>
      </c>
      <c r="AE664" s="116"/>
      <c r="AF664" s="116"/>
      <c r="AG664" s="116"/>
      <c r="AH664" s="117"/>
      <c r="AI664" s="33" t="s">
        <v>685</v>
      </c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</row>
    <row r="665" spans="1:65" ht="15.75" customHeight="1" x14ac:dyDescent="0.25">
      <c r="A665" s="25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33" t="s">
        <v>1588</v>
      </c>
      <c r="AE665" s="116"/>
      <c r="AF665" s="116"/>
      <c r="AG665" s="116"/>
      <c r="AH665" s="117"/>
      <c r="AI665" s="33" t="s">
        <v>346</v>
      </c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</row>
    <row r="666" spans="1:65" ht="15.75" customHeight="1" x14ac:dyDescent="0.25">
      <c r="A666" s="25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33" t="s">
        <v>1589</v>
      </c>
      <c r="AE666" s="116"/>
      <c r="AF666" s="116"/>
      <c r="AG666" s="116"/>
      <c r="AH666" s="117"/>
      <c r="AI666" s="33" t="s">
        <v>346</v>
      </c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</row>
    <row r="667" spans="1:65" ht="15.75" customHeight="1" x14ac:dyDescent="0.25">
      <c r="A667" s="25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33" t="s">
        <v>1590</v>
      </c>
      <c r="AE667" s="116"/>
      <c r="AF667" s="116"/>
      <c r="AG667" s="116"/>
      <c r="AH667" s="117"/>
      <c r="AI667" s="33" t="s">
        <v>362</v>
      </c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</row>
    <row r="668" spans="1:65" ht="15.75" customHeight="1" x14ac:dyDescent="0.25">
      <c r="A668" s="25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33" t="s">
        <v>1591</v>
      </c>
      <c r="AE668" s="116"/>
      <c r="AF668" s="116"/>
      <c r="AG668" s="116"/>
      <c r="AH668" s="117"/>
      <c r="AI668" s="33" t="s">
        <v>362</v>
      </c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</row>
    <row r="669" spans="1:65" ht="15.75" customHeight="1" x14ac:dyDescent="0.25">
      <c r="A669" s="25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33" t="s">
        <v>1592</v>
      </c>
      <c r="AE669" s="116"/>
      <c r="AF669" s="116"/>
      <c r="AG669" s="116"/>
      <c r="AH669" s="117"/>
      <c r="AI669" s="33" t="s">
        <v>375</v>
      </c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</row>
    <row r="670" spans="1:65" ht="15.75" customHeight="1" x14ac:dyDescent="0.25">
      <c r="A670" s="25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33" t="s">
        <v>1593</v>
      </c>
      <c r="AE670" s="116"/>
      <c r="AF670" s="116"/>
      <c r="AG670" s="116"/>
      <c r="AH670" s="117"/>
      <c r="AI670" s="33" t="s">
        <v>375</v>
      </c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</row>
    <row r="671" spans="1:65" ht="15.75" customHeight="1" x14ac:dyDescent="0.25">
      <c r="A671" s="25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33" t="s">
        <v>1594</v>
      </c>
      <c r="AE671" s="116"/>
      <c r="AF671" s="116"/>
      <c r="AG671" s="116"/>
      <c r="AH671" s="117"/>
      <c r="AI671" s="33" t="s">
        <v>375</v>
      </c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</row>
    <row r="672" spans="1:65" ht="15.75" customHeight="1" x14ac:dyDescent="0.25">
      <c r="A672" s="25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33" t="s">
        <v>1595</v>
      </c>
      <c r="AE672" s="116"/>
      <c r="AF672" s="116"/>
      <c r="AG672" s="116"/>
      <c r="AH672" s="117"/>
      <c r="AI672" s="33" t="s">
        <v>408</v>
      </c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</row>
    <row r="673" spans="1:65" ht="15.75" customHeight="1" x14ac:dyDescent="0.25">
      <c r="A673" s="25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33" t="s">
        <v>1596</v>
      </c>
      <c r="AE673" s="116"/>
      <c r="AF673" s="116"/>
      <c r="AG673" s="116"/>
      <c r="AH673" s="117"/>
      <c r="AI673" s="33" t="s">
        <v>362</v>
      </c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</row>
    <row r="674" spans="1:65" ht="15.75" customHeight="1" x14ac:dyDescent="0.25">
      <c r="A674" s="25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33" t="s">
        <v>1597</v>
      </c>
      <c r="AE674" s="116"/>
      <c r="AF674" s="116"/>
      <c r="AG674" s="116"/>
      <c r="AH674" s="117"/>
      <c r="AI674" s="33" t="s">
        <v>362</v>
      </c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</row>
    <row r="675" spans="1:65" ht="15.75" customHeight="1" x14ac:dyDescent="0.25">
      <c r="A675" s="25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33" t="s">
        <v>1598</v>
      </c>
      <c r="AE675" s="116"/>
      <c r="AF675" s="116"/>
      <c r="AG675" s="116"/>
      <c r="AH675" s="117"/>
      <c r="AI675" s="33" t="s">
        <v>354</v>
      </c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</row>
    <row r="676" spans="1:65" ht="15.75" customHeight="1" x14ac:dyDescent="0.25">
      <c r="A676" s="25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33" t="s">
        <v>1599</v>
      </c>
      <c r="AE676" s="116"/>
      <c r="AF676" s="116"/>
      <c r="AG676" s="116"/>
      <c r="AH676" s="117"/>
      <c r="AI676" s="33" t="s">
        <v>362</v>
      </c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</row>
    <row r="677" spans="1:65" ht="15.75" customHeight="1" x14ac:dyDescent="0.25">
      <c r="A677" s="25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33" t="s">
        <v>1600</v>
      </c>
      <c r="AE677" s="116"/>
      <c r="AF677" s="116"/>
      <c r="AG677" s="116"/>
      <c r="AH677" s="117"/>
      <c r="AI677" s="33" t="s">
        <v>421</v>
      </c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</row>
    <row r="678" spans="1:65" ht="15.75" customHeight="1" x14ac:dyDescent="0.25">
      <c r="A678" s="25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33" t="s">
        <v>1601</v>
      </c>
      <c r="AE678" s="116"/>
      <c r="AF678" s="116"/>
      <c r="AG678" s="116"/>
      <c r="AH678" s="117"/>
      <c r="AI678" s="33" t="s">
        <v>685</v>
      </c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</row>
    <row r="679" spans="1:65" ht="15.75" customHeight="1" x14ac:dyDescent="0.25">
      <c r="A679" s="25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33" t="s">
        <v>1602</v>
      </c>
      <c r="AE679" s="116"/>
      <c r="AF679" s="116"/>
      <c r="AG679" s="116"/>
      <c r="AH679" s="117"/>
      <c r="AI679" s="33" t="s">
        <v>346</v>
      </c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</row>
    <row r="680" spans="1:65" ht="15.75" customHeight="1" x14ac:dyDescent="0.25">
      <c r="A680" s="25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33" t="s">
        <v>1603</v>
      </c>
      <c r="AE680" s="116"/>
      <c r="AF680" s="116"/>
      <c r="AG680" s="116"/>
      <c r="AH680" s="117"/>
      <c r="AI680" s="33" t="s">
        <v>531</v>
      </c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</row>
    <row r="681" spans="1:65" ht="15.75" customHeight="1" x14ac:dyDescent="0.25">
      <c r="A681" s="25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33" t="s">
        <v>1604</v>
      </c>
      <c r="AE681" s="116"/>
      <c r="AF681" s="116"/>
      <c r="AG681" s="116"/>
      <c r="AH681" s="117"/>
      <c r="AI681" s="33" t="s">
        <v>362</v>
      </c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</row>
    <row r="682" spans="1:65" ht="15.75" customHeight="1" x14ac:dyDescent="0.25">
      <c r="A682" s="25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33" t="s">
        <v>1605</v>
      </c>
      <c r="AE682" s="116"/>
      <c r="AF682" s="116"/>
      <c r="AG682" s="116"/>
      <c r="AH682" s="117"/>
      <c r="AI682" s="33" t="s">
        <v>362</v>
      </c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</row>
    <row r="683" spans="1:65" ht="15.75" customHeight="1" x14ac:dyDescent="0.25">
      <c r="A683" s="25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33" t="s">
        <v>1606</v>
      </c>
      <c r="AE683" s="116"/>
      <c r="AF683" s="116"/>
      <c r="AG683" s="116"/>
      <c r="AH683" s="117"/>
      <c r="AI683" s="33" t="s">
        <v>354</v>
      </c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</row>
    <row r="684" spans="1:65" ht="15.75" customHeight="1" x14ac:dyDescent="0.25">
      <c r="A684" s="25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33" t="s">
        <v>1607</v>
      </c>
      <c r="AE684" s="116"/>
      <c r="AF684" s="116"/>
      <c r="AG684" s="116"/>
      <c r="AH684" s="117"/>
      <c r="AI684" s="33" t="s">
        <v>354</v>
      </c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</row>
    <row r="685" spans="1:65" ht="15.75" customHeight="1" x14ac:dyDescent="0.25">
      <c r="A685" s="25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33" t="s">
        <v>1608</v>
      </c>
      <c r="AE685" s="116"/>
      <c r="AF685" s="116"/>
      <c r="AG685" s="116"/>
      <c r="AH685" s="117"/>
      <c r="AI685" s="33" t="s">
        <v>346</v>
      </c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</row>
    <row r="686" spans="1:65" ht="15.75" customHeight="1" x14ac:dyDescent="0.25">
      <c r="A686" s="25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33" t="s">
        <v>1609</v>
      </c>
      <c r="AE686" s="116"/>
      <c r="AF686" s="116"/>
      <c r="AG686" s="116"/>
      <c r="AH686" s="117"/>
      <c r="AI686" s="33" t="s">
        <v>421</v>
      </c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</row>
    <row r="687" spans="1:65" ht="15.75" customHeight="1" x14ac:dyDescent="0.25">
      <c r="A687" s="25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33" t="s">
        <v>1610</v>
      </c>
      <c r="AE687" s="116"/>
      <c r="AF687" s="116"/>
      <c r="AG687" s="116"/>
      <c r="AH687" s="117"/>
      <c r="AI687" s="33" t="s">
        <v>375</v>
      </c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</row>
    <row r="688" spans="1:65" ht="15.75" customHeight="1" x14ac:dyDescent="0.25">
      <c r="A688" s="25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33" t="s">
        <v>1611</v>
      </c>
      <c r="AE688" s="116"/>
      <c r="AF688" s="116"/>
      <c r="AG688" s="116"/>
      <c r="AH688" s="117"/>
      <c r="AI688" s="33" t="s">
        <v>375</v>
      </c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</row>
    <row r="689" spans="1:65" ht="15.75" customHeight="1" x14ac:dyDescent="0.25">
      <c r="A689" s="25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33" t="s">
        <v>1612</v>
      </c>
      <c r="AE689" s="116"/>
      <c r="AF689" s="116"/>
      <c r="AG689" s="116"/>
      <c r="AH689" s="117"/>
      <c r="AI689" s="33" t="s">
        <v>362</v>
      </c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</row>
    <row r="690" spans="1:65" ht="15.75" customHeight="1" x14ac:dyDescent="0.25">
      <c r="A690" s="25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33" t="s">
        <v>1613</v>
      </c>
      <c r="AE690" s="116"/>
      <c r="AF690" s="116"/>
      <c r="AG690" s="116"/>
      <c r="AH690" s="117"/>
      <c r="AI690" s="33" t="s">
        <v>375</v>
      </c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</row>
    <row r="691" spans="1:65" ht="15.75" customHeight="1" x14ac:dyDescent="0.25">
      <c r="A691" s="25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33" t="s">
        <v>1614</v>
      </c>
      <c r="AE691" s="116"/>
      <c r="AF691" s="116"/>
      <c r="AG691" s="116"/>
      <c r="AH691" s="117"/>
      <c r="AI691" s="33" t="s">
        <v>362</v>
      </c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</row>
    <row r="692" spans="1:65" ht="15.75" customHeight="1" x14ac:dyDescent="0.25">
      <c r="A692" s="25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33" t="s">
        <v>1615</v>
      </c>
      <c r="AE692" s="116"/>
      <c r="AF692" s="116"/>
      <c r="AG692" s="116"/>
      <c r="AH692" s="117"/>
      <c r="AI692" s="33" t="s">
        <v>421</v>
      </c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</row>
    <row r="693" spans="1:65" ht="15.75" customHeight="1" x14ac:dyDescent="0.25">
      <c r="A693" s="25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33" t="s">
        <v>1616</v>
      </c>
      <c r="AE693" s="116"/>
      <c r="AF693" s="116"/>
      <c r="AG693" s="116"/>
      <c r="AH693" s="117"/>
      <c r="AI693" s="33" t="s">
        <v>531</v>
      </c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</row>
    <row r="694" spans="1:65" ht="15.75" customHeight="1" x14ac:dyDescent="0.25">
      <c r="A694" s="25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33" t="s">
        <v>1617</v>
      </c>
      <c r="AE694" s="116"/>
      <c r="AF694" s="116"/>
      <c r="AG694" s="116"/>
      <c r="AH694" s="117"/>
      <c r="AI694" s="33" t="s">
        <v>354</v>
      </c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</row>
    <row r="695" spans="1:65" ht="15.75" customHeight="1" x14ac:dyDescent="0.25">
      <c r="A695" s="25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33" t="s">
        <v>1618</v>
      </c>
      <c r="AE695" s="116"/>
      <c r="AF695" s="116"/>
      <c r="AG695" s="116"/>
      <c r="AH695" s="117"/>
      <c r="AI695" s="33" t="s">
        <v>375</v>
      </c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</row>
    <row r="696" spans="1:65" ht="15.75" customHeight="1" x14ac:dyDescent="0.25">
      <c r="A696" s="25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33" t="s">
        <v>1619</v>
      </c>
      <c r="AE696" s="116"/>
      <c r="AF696" s="116"/>
      <c r="AG696" s="116"/>
      <c r="AH696" s="117"/>
      <c r="AI696" s="33" t="s">
        <v>685</v>
      </c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</row>
    <row r="697" spans="1:65" ht="15.75" customHeight="1" x14ac:dyDescent="0.25">
      <c r="A697" s="25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33" t="s">
        <v>1620</v>
      </c>
      <c r="AE697" s="116"/>
      <c r="AF697" s="116"/>
      <c r="AG697" s="116"/>
      <c r="AH697" s="117"/>
      <c r="AI697" s="33" t="s">
        <v>354</v>
      </c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</row>
    <row r="698" spans="1:65" ht="15.75" customHeight="1" x14ac:dyDescent="0.25">
      <c r="A698" s="25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33" t="s">
        <v>1621</v>
      </c>
      <c r="AE698" s="116"/>
      <c r="AF698" s="116"/>
      <c r="AG698" s="116"/>
      <c r="AH698" s="117"/>
      <c r="AI698" s="33" t="s">
        <v>346</v>
      </c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</row>
    <row r="699" spans="1:65" ht="15.75" customHeight="1" x14ac:dyDescent="0.25">
      <c r="A699" s="25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33" t="s">
        <v>1622</v>
      </c>
      <c r="AE699" s="116"/>
      <c r="AF699" s="116"/>
      <c r="AG699" s="116"/>
      <c r="AH699" s="117"/>
      <c r="AI699" s="33" t="s">
        <v>362</v>
      </c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</row>
    <row r="700" spans="1:65" ht="15.75" customHeight="1" x14ac:dyDescent="0.25">
      <c r="A700" s="25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33" t="s">
        <v>1623</v>
      </c>
      <c r="AE700" s="116"/>
      <c r="AF700" s="116"/>
      <c r="AG700" s="116"/>
      <c r="AH700" s="117"/>
      <c r="AI700" s="33" t="s">
        <v>421</v>
      </c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</row>
    <row r="701" spans="1:65" ht="15.75" customHeight="1" x14ac:dyDescent="0.25">
      <c r="A701" s="25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33" t="s">
        <v>1624</v>
      </c>
      <c r="AE701" s="116"/>
      <c r="AF701" s="116"/>
      <c r="AG701" s="116"/>
      <c r="AH701" s="117"/>
      <c r="AI701" s="33" t="s">
        <v>421</v>
      </c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</row>
    <row r="702" spans="1:65" ht="15.75" customHeight="1" x14ac:dyDescent="0.25">
      <c r="A702" s="25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33" t="s">
        <v>1625</v>
      </c>
      <c r="AE702" s="116"/>
      <c r="AF702" s="116"/>
      <c r="AG702" s="116"/>
      <c r="AH702" s="117"/>
      <c r="AI702" s="33" t="s">
        <v>362</v>
      </c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</row>
    <row r="703" spans="1:65" ht="15.75" customHeight="1" x14ac:dyDescent="0.25">
      <c r="A703" s="25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33" t="s">
        <v>1626</v>
      </c>
      <c r="AE703" s="116"/>
      <c r="AF703" s="116"/>
      <c r="AG703" s="116"/>
      <c r="AH703" s="117"/>
      <c r="AI703" s="33" t="s">
        <v>685</v>
      </c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</row>
    <row r="704" spans="1:65" ht="15.75" customHeight="1" x14ac:dyDescent="0.25">
      <c r="A704" s="25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33" t="s">
        <v>1627</v>
      </c>
      <c r="AE704" s="116"/>
      <c r="AF704" s="116"/>
      <c r="AG704" s="116"/>
      <c r="AH704" s="117"/>
      <c r="AI704" s="33" t="s">
        <v>362</v>
      </c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</row>
    <row r="705" spans="1:65" ht="15.75" customHeight="1" x14ac:dyDescent="0.25">
      <c r="A705" s="25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33" t="s">
        <v>1628</v>
      </c>
      <c r="AE705" s="116"/>
      <c r="AF705" s="116"/>
      <c r="AG705" s="116"/>
      <c r="AH705" s="117"/>
      <c r="AI705" s="33" t="s">
        <v>354</v>
      </c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</row>
    <row r="706" spans="1:65" ht="15.75" customHeight="1" x14ac:dyDescent="0.25">
      <c r="A706" s="25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33" t="s">
        <v>1629</v>
      </c>
      <c r="AE706" s="116"/>
      <c r="AF706" s="116"/>
      <c r="AG706" s="116"/>
      <c r="AH706" s="117"/>
      <c r="AI706" s="33" t="s">
        <v>354</v>
      </c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</row>
    <row r="707" spans="1:65" ht="15.75" customHeight="1" x14ac:dyDescent="0.25">
      <c r="A707" s="25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33" t="s">
        <v>1630</v>
      </c>
      <c r="AE707" s="116"/>
      <c r="AF707" s="116"/>
      <c r="AG707" s="116"/>
      <c r="AH707" s="117"/>
      <c r="AI707" s="33" t="s">
        <v>346</v>
      </c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</row>
    <row r="708" spans="1:65" ht="15.75" customHeight="1" x14ac:dyDescent="0.25">
      <c r="A708" s="25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33" t="s">
        <v>1631</v>
      </c>
      <c r="AE708" s="116"/>
      <c r="AF708" s="116"/>
      <c r="AG708" s="116"/>
      <c r="AH708" s="117"/>
      <c r="AI708" s="33" t="s">
        <v>421</v>
      </c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</row>
    <row r="709" spans="1:65" ht="15.75" customHeight="1" x14ac:dyDescent="0.25">
      <c r="A709" s="25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33" t="s">
        <v>1632</v>
      </c>
      <c r="AE709" s="116"/>
      <c r="AF709" s="116"/>
      <c r="AG709" s="116"/>
      <c r="AH709" s="117"/>
      <c r="AI709" s="33" t="s">
        <v>421</v>
      </c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</row>
    <row r="710" spans="1:65" ht="15.75" customHeight="1" x14ac:dyDescent="0.25">
      <c r="A710" s="25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33" t="s">
        <v>1633</v>
      </c>
      <c r="AE710" s="116"/>
      <c r="AF710" s="116"/>
      <c r="AG710" s="116"/>
      <c r="AH710" s="117"/>
      <c r="AI710" s="33" t="s">
        <v>375</v>
      </c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</row>
    <row r="711" spans="1:65" ht="15.75" customHeight="1" x14ac:dyDescent="0.25">
      <c r="A711" s="25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33" t="s">
        <v>1634</v>
      </c>
      <c r="AE711" s="116"/>
      <c r="AF711" s="116"/>
      <c r="AG711" s="116"/>
      <c r="AH711" s="117"/>
      <c r="AI711" s="33" t="s">
        <v>354</v>
      </c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</row>
    <row r="712" spans="1:65" ht="15.75" customHeight="1" x14ac:dyDescent="0.25">
      <c r="A712" s="25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33" t="s">
        <v>1635</v>
      </c>
      <c r="AE712" s="116"/>
      <c r="AF712" s="116"/>
      <c r="AG712" s="116"/>
      <c r="AH712" s="117"/>
      <c r="AI712" s="33" t="s">
        <v>362</v>
      </c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</row>
    <row r="713" spans="1:65" ht="15.75" customHeight="1" x14ac:dyDescent="0.25">
      <c r="A713" s="25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33" t="s">
        <v>1636</v>
      </c>
      <c r="AE713" s="116"/>
      <c r="AF713" s="116"/>
      <c r="AG713" s="116"/>
      <c r="AH713" s="117"/>
      <c r="AI713" s="33" t="s">
        <v>685</v>
      </c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</row>
    <row r="714" spans="1:65" ht="15.75" customHeight="1" x14ac:dyDescent="0.25">
      <c r="A714" s="25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33" t="s">
        <v>1637</v>
      </c>
      <c r="AE714" s="116"/>
      <c r="AF714" s="116"/>
      <c r="AG714" s="116"/>
      <c r="AH714" s="117"/>
      <c r="AI714" s="33" t="s">
        <v>408</v>
      </c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</row>
    <row r="715" spans="1:65" ht="15.75" customHeight="1" x14ac:dyDescent="0.25">
      <c r="A715" s="25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33" t="s">
        <v>1638</v>
      </c>
      <c r="AE715" s="116"/>
      <c r="AF715" s="116"/>
      <c r="AG715" s="116"/>
      <c r="AH715" s="117"/>
      <c r="AI715" s="33" t="s">
        <v>685</v>
      </c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</row>
    <row r="716" spans="1:65" ht="15.75" customHeight="1" x14ac:dyDescent="0.25">
      <c r="A716" s="25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33" t="s">
        <v>1639</v>
      </c>
      <c r="AE716" s="116"/>
      <c r="AF716" s="116"/>
      <c r="AG716" s="116"/>
      <c r="AH716" s="117"/>
      <c r="AI716" s="33" t="s">
        <v>362</v>
      </c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</row>
    <row r="717" spans="1:65" ht="15.75" customHeight="1" x14ac:dyDescent="0.25">
      <c r="A717" s="25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33" t="s">
        <v>1640</v>
      </c>
      <c r="AE717" s="116"/>
      <c r="AF717" s="116"/>
      <c r="AG717" s="116"/>
      <c r="AH717" s="117"/>
      <c r="AI717" s="33" t="s">
        <v>375</v>
      </c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</row>
    <row r="718" spans="1:65" ht="15.75" customHeight="1" x14ac:dyDescent="0.25">
      <c r="A718" s="25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33" t="s">
        <v>1641</v>
      </c>
      <c r="AE718" s="116"/>
      <c r="AF718" s="116"/>
      <c r="AG718" s="116"/>
      <c r="AH718" s="117"/>
      <c r="AI718" s="33" t="s">
        <v>421</v>
      </c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</row>
    <row r="719" spans="1:65" ht="15.75" customHeight="1" x14ac:dyDescent="0.25">
      <c r="A719" s="25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33" t="s">
        <v>1642</v>
      </c>
      <c r="AE719" s="116"/>
      <c r="AF719" s="116"/>
      <c r="AG719" s="116"/>
      <c r="AH719" s="117"/>
      <c r="AI719" s="33" t="s">
        <v>421</v>
      </c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</row>
    <row r="720" spans="1:65" ht="15.75" customHeight="1" x14ac:dyDescent="0.25">
      <c r="A720" s="25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33" t="s">
        <v>1643</v>
      </c>
      <c r="AE720" s="116"/>
      <c r="AF720" s="116"/>
      <c r="AG720" s="116"/>
      <c r="AH720" s="117"/>
      <c r="AI720" s="33" t="s">
        <v>421</v>
      </c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</row>
    <row r="721" spans="1:65" ht="15.75" customHeight="1" x14ac:dyDescent="0.25">
      <c r="A721" s="25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33" t="s">
        <v>1644</v>
      </c>
      <c r="AE721" s="116"/>
      <c r="AF721" s="116"/>
      <c r="AG721" s="116"/>
      <c r="AH721" s="117"/>
      <c r="AI721" s="33" t="s">
        <v>346</v>
      </c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</row>
    <row r="722" spans="1:65" ht="15.75" customHeight="1" x14ac:dyDescent="0.25">
      <c r="A722" s="25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33" t="s">
        <v>1645</v>
      </c>
      <c r="AE722" s="116"/>
      <c r="AF722" s="116"/>
      <c r="AG722" s="116"/>
      <c r="AH722" s="117"/>
      <c r="AI722" s="33" t="s">
        <v>421</v>
      </c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</row>
    <row r="723" spans="1:65" ht="15.75" customHeight="1" x14ac:dyDescent="0.25">
      <c r="A723" s="25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33" t="s">
        <v>1646</v>
      </c>
      <c r="AE723" s="116"/>
      <c r="AF723" s="116"/>
      <c r="AG723" s="116"/>
      <c r="AH723" s="117"/>
      <c r="AI723" s="33" t="s">
        <v>346</v>
      </c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</row>
    <row r="724" spans="1:65" ht="15.75" customHeight="1" x14ac:dyDescent="0.25">
      <c r="A724" s="25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33" t="s">
        <v>1647</v>
      </c>
      <c r="AE724" s="116"/>
      <c r="AF724" s="116"/>
      <c r="AG724" s="116"/>
      <c r="AH724" s="117"/>
      <c r="AI724" s="33" t="s">
        <v>362</v>
      </c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</row>
    <row r="725" spans="1:65" ht="15.75" customHeight="1" x14ac:dyDescent="0.25">
      <c r="A725" s="25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33" t="s">
        <v>1648</v>
      </c>
      <c r="AE725" s="116"/>
      <c r="AF725" s="116"/>
      <c r="AG725" s="116"/>
      <c r="AH725" s="117"/>
      <c r="AI725" s="33" t="s">
        <v>531</v>
      </c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</row>
    <row r="726" spans="1:65" ht="15.75" customHeight="1" x14ac:dyDescent="0.25">
      <c r="A726" s="25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33" t="s">
        <v>1649</v>
      </c>
      <c r="AE726" s="116"/>
      <c r="AF726" s="116"/>
      <c r="AG726" s="116"/>
      <c r="AH726" s="117"/>
      <c r="AI726" s="33" t="s">
        <v>408</v>
      </c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</row>
    <row r="727" spans="1:65" ht="15.75" customHeight="1" x14ac:dyDescent="0.25">
      <c r="A727" s="25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33" t="s">
        <v>1650</v>
      </c>
      <c r="AE727" s="116"/>
      <c r="AF727" s="116"/>
      <c r="AG727" s="116"/>
      <c r="AH727" s="117"/>
      <c r="AI727" s="33" t="s">
        <v>346</v>
      </c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</row>
    <row r="728" spans="1:65" ht="15.75" customHeight="1" x14ac:dyDescent="0.25">
      <c r="A728" s="25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33" t="s">
        <v>1651</v>
      </c>
      <c r="AE728" s="116"/>
      <c r="AF728" s="116"/>
      <c r="AG728" s="116"/>
      <c r="AH728" s="117"/>
      <c r="AI728" s="33" t="s">
        <v>531</v>
      </c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</row>
    <row r="729" spans="1:65" ht="15.75" customHeight="1" x14ac:dyDescent="0.25">
      <c r="A729" s="25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33" t="s">
        <v>1652</v>
      </c>
      <c r="AE729" s="116"/>
      <c r="AF729" s="116"/>
      <c r="AG729" s="116"/>
      <c r="AH729" s="117"/>
      <c r="AI729" s="33" t="s">
        <v>354</v>
      </c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</row>
    <row r="730" spans="1:65" ht="15.75" customHeight="1" x14ac:dyDescent="0.25">
      <c r="A730" s="25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33" t="s">
        <v>1653</v>
      </c>
      <c r="AE730" s="116"/>
      <c r="AF730" s="116"/>
      <c r="AG730" s="116"/>
      <c r="AH730" s="117"/>
      <c r="AI730" s="33" t="s">
        <v>531</v>
      </c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</row>
    <row r="731" spans="1:65" ht="15.75" customHeight="1" x14ac:dyDescent="0.25">
      <c r="A731" s="25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33" t="s">
        <v>1654</v>
      </c>
      <c r="AE731" s="116"/>
      <c r="AF731" s="116"/>
      <c r="AG731" s="116"/>
      <c r="AH731" s="117"/>
      <c r="AI731" s="33" t="s">
        <v>531</v>
      </c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</row>
    <row r="732" spans="1:65" ht="15.75" customHeight="1" x14ac:dyDescent="0.25">
      <c r="A732" s="25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33" t="s">
        <v>1655</v>
      </c>
      <c r="AE732" s="116"/>
      <c r="AF732" s="116"/>
      <c r="AG732" s="116"/>
      <c r="AH732" s="117"/>
      <c r="AI732" s="33" t="s">
        <v>362</v>
      </c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</row>
    <row r="733" spans="1:65" ht="15.75" customHeight="1" x14ac:dyDescent="0.25">
      <c r="A733" s="25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33" t="s">
        <v>1656</v>
      </c>
      <c r="AE733" s="116"/>
      <c r="AF733" s="116"/>
      <c r="AG733" s="116"/>
      <c r="AH733" s="117"/>
      <c r="AI733" s="33" t="s">
        <v>362</v>
      </c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</row>
    <row r="734" spans="1:65" ht="15.75" customHeight="1" x14ac:dyDescent="0.25">
      <c r="A734" s="25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33" t="s">
        <v>1657</v>
      </c>
      <c r="AE734" s="116"/>
      <c r="AF734" s="116"/>
      <c r="AG734" s="116"/>
      <c r="AH734" s="117"/>
      <c r="AI734" s="33" t="s">
        <v>362</v>
      </c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</row>
    <row r="735" spans="1:65" ht="15.75" customHeight="1" x14ac:dyDescent="0.25">
      <c r="A735" s="25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33" t="s">
        <v>1658</v>
      </c>
      <c r="AE735" s="116"/>
      <c r="AF735" s="116"/>
      <c r="AG735" s="116"/>
      <c r="AH735" s="117"/>
      <c r="AI735" s="33" t="s">
        <v>421</v>
      </c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</row>
    <row r="736" spans="1:65" ht="15.75" customHeight="1" x14ac:dyDescent="0.25">
      <c r="A736" s="25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33" t="s">
        <v>1659</v>
      </c>
      <c r="AE736" s="116"/>
      <c r="AF736" s="116"/>
      <c r="AG736" s="116"/>
      <c r="AH736" s="117"/>
      <c r="AI736" s="33" t="s">
        <v>375</v>
      </c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</row>
    <row r="737" spans="1:65" ht="15.75" customHeight="1" x14ac:dyDescent="0.25">
      <c r="A737" s="25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33" t="s">
        <v>1660</v>
      </c>
      <c r="AE737" s="116"/>
      <c r="AF737" s="116"/>
      <c r="AG737" s="116"/>
      <c r="AH737" s="117"/>
      <c r="AI737" s="33" t="s">
        <v>362</v>
      </c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</row>
    <row r="738" spans="1:65" ht="15.75" customHeight="1" x14ac:dyDescent="0.25">
      <c r="A738" s="25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33" t="s">
        <v>1661</v>
      </c>
      <c r="AE738" s="116"/>
      <c r="AF738" s="116"/>
      <c r="AG738" s="116"/>
      <c r="AH738" s="117"/>
      <c r="AI738" s="33" t="s">
        <v>598</v>
      </c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</row>
    <row r="739" spans="1:65" ht="15.75" customHeight="1" x14ac:dyDescent="0.25">
      <c r="A739" s="25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33" t="s">
        <v>1662</v>
      </c>
      <c r="AE739" s="116"/>
      <c r="AF739" s="116"/>
      <c r="AG739" s="116"/>
      <c r="AH739" s="117"/>
      <c r="AI739" s="33" t="s">
        <v>685</v>
      </c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</row>
    <row r="740" spans="1:65" ht="15.75" customHeight="1" x14ac:dyDescent="0.25">
      <c r="A740" s="25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33" t="s">
        <v>1663</v>
      </c>
      <c r="AE740" s="116"/>
      <c r="AF740" s="116"/>
      <c r="AG740" s="116"/>
      <c r="AH740" s="117"/>
      <c r="AI740" s="33" t="s">
        <v>531</v>
      </c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</row>
    <row r="741" spans="1:65" ht="15.75" customHeight="1" x14ac:dyDescent="0.25">
      <c r="A741" s="25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33" t="s">
        <v>1664</v>
      </c>
      <c r="AE741" s="116"/>
      <c r="AF741" s="116"/>
      <c r="AG741" s="116"/>
      <c r="AH741" s="117"/>
      <c r="AI741" s="33" t="s">
        <v>421</v>
      </c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</row>
    <row r="742" spans="1:65" ht="15.75" customHeight="1" x14ac:dyDescent="0.25">
      <c r="A742" s="25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33" t="s">
        <v>1665</v>
      </c>
      <c r="AE742" s="116"/>
      <c r="AF742" s="116"/>
      <c r="AG742" s="116"/>
      <c r="AH742" s="117"/>
      <c r="AI742" s="33" t="s">
        <v>531</v>
      </c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</row>
    <row r="743" spans="1:65" ht="15.75" customHeight="1" x14ac:dyDescent="0.25">
      <c r="A743" s="25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33" t="s">
        <v>1666</v>
      </c>
      <c r="AE743" s="116"/>
      <c r="AF743" s="116"/>
      <c r="AG743" s="116"/>
      <c r="AH743" s="117"/>
      <c r="AI743" s="33" t="s">
        <v>362</v>
      </c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</row>
    <row r="744" spans="1:65" ht="15.75" customHeight="1" x14ac:dyDescent="0.25">
      <c r="A744" s="25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33" t="s">
        <v>1667</v>
      </c>
      <c r="AE744" s="116"/>
      <c r="AF744" s="116"/>
      <c r="AG744" s="116"/>
      <c r="AH744" s="117"/>
      <c r="AI744" s="33" t="s">
        <v>408</v>
      </c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</row>
    <row r="745" spans="1:65" ht="15.75" customHeight="1" x14ac:dyDescent="0.25">
      <c r="A745" s="25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33" t="s">
        <v>1668</v>
      </c>
      <c r="AE745" s="116"/>
      <c r="AF745" s="116"/>
      <c r="AG745" s="116"/>
      <c r="AH745" s="117"/>
      <c r="AI745" s="33" t="s">
        <v>362</v>
      </c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</row>
    <row r="746" spans="1:65" ht="15.75" customHeight="1" x14ac:dyDescent="0.25">
      <c r="A746" s="25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33" t="s">
        <v>1669</v>
      </c>
      <c r="AE746" s="116"/>
      <c r="AF746" s="116"/>
      <c r="AG746" s="116"/>
      <c r="AH746" s="117"/>
      <c r="AI746" s="33" t="s">
        <v>362</v>
      </c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</row>
    <row r="747" spans="1:65" ht="15.75" customHeight="1" x14ac:dyDescent="0.25">
      <c r="A747" s="25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33" t="s">
        <v>1670</v>
      </c>
      <c r="AE747" s="116"/>
      <c r="AF747" s="116"/>
      <c r="AG747" s="116"/>
      <c r="AH747" s="117"/>
      <c r="AI747" s="33" t="s">
        <v>531</v>
      </c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</row>
    <row r="748" spans="1:65" ht="15.75" customHeight="1" x14ac:dyDescent="0.25">
      <c r="A748" s="25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33" t="s">
        <v>1671</v>
      </c>
      <c r="AE748" s="116"/>
      <c r="AF748" s="116"/>
      <c r="AG748" s="116"/>
      <c r="AH748" s="117"/>
      <c r="AI748" s="33" t="s">
        <v>362</v>
      </c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</row>
    <row r="749" spans="1:65" ht="15.75" customHeight="1" x14ac:dyDescent="0.25">
      <c r="A749" s="25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33" t="s">
        <v>1672</v>
      </c>
      <c r="AE749" s="116"/>
      <c r="AF749" s="116"/>
      <c r="AG749" s="116"/>
      <c r="AH749" s="117"/>
      <c r="AI749" s="33" t="s">
        <v>346</v>
      </c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</row>
    <row r="750" spans="1:65" ht="15.75" customHeight="1" x14ac:dyDescent="0.25">
      <c r="A750" s="25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33" t="s">
        <v>1673</v>
      </c>
      <c r="AE750" s="116"/>
      <c r="AF750" s="116"/>
      <c r="AG750" s="116"/>
      <c r="AH750" s="117"/>
      <c r="AI750" s="33" t="s">
        <v>685</v>
      </c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</row>
    <row r="751" spans="1:65" ht="15.75" customHeight="1" x14ac:dyDescent="0.25">
      <c r="A751" s="25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33" t="s">
        <v>1674</v>
      </c>
      <c r="AE751" s="116"/>
      <c r="AF751" s="116"/>
      <c r="AG751" s="116"/>
      <c r="AH751" s="117"/>
      <c r="AI751" s="33" t="s">
        <v>375</v>
      </c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</row>
    <row r="752" spans="1:65" ht="15.75" customHeight="1" x14ac:dyDescent="0.25">
      <c r="A752" s="25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33" t="s">
        <v>1675</v>
      </c>
      <c r="AE752" s="116"/>
      <c r="AF752" s="116"/>
      <c r="AG752" s="116"/>
      <c r="AH752" s="117"/>
      <c r="AI752" s="33" t="s">
        <v>362</v>
      </c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</row>
    <row r="753" spans="1:65" ht="15.75" customHeight="1" x14ac:dyDescent="0.25">
      <c r="A753" s="25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33" t="s">
        <v>1676</v>
      </c>
      <c r="AE753" s="116"/>
      <c r="AF753" s="116"/>
      <c r="AG753" s="116"/>
      <c r="AH753" s="117"/>
      <c r="AI753" s="33" t="s">
        <v>362</v>
      </c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</row>
    <row r="754" spans="1:65" ht="15.75" customHeight="1" x14ac:dyDescent="0.25">
      <c r="A754" s="25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33" t="s">
        <v>1677</v>
      </c>
      <c r="AE754" s="116"/>
      <c r="AF754" s="116"/>
      <c r="AG754" s="116"/>
      <c r="AH754" s="117"/>
      <c r="AI754" s="33" t="s">
        <v>408</v>
      </c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</row>
    <row r="755" spans="1:65" ht="15.75" customHeight="1" x14ac:dyDescent="0.25">
      <c r="A755" s="25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33" t="s">
        <v>1678</v>
      </c>
      <c r="AE755" s="116"/>
      <c r="AF755" s="116"/>
      <c r="AG755" s="116"/>
      <c r="AH755" s="117"/>
      <c r="AI755" s="33" t="s">
        <v>421</v>
      </c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</row>
    <row r="756" spans="1:65" ht="15.75" customHeight="1" x14ac:dyDescent="0.25">
      <c r="A756" s="25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33" t="s">
        <v>1679</v>
      </c>
      <c r="AE756" s="116"/>
      <c r="AF756" s="116"/>
      <c r="AG756" s="116"/>
      <c r="AH756" s="117"/>
      <c r="AI756" s="33" t="s">
        <v>362</v>
      </c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</row>
    <row r="757" spans="1:65" ht="15.75" customHeight="1" x14ac:dyDescent="0.25">
      <c r="A757" s="25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33" t="s">
        <v>1680</v>
      </c>
      <c r="AE757" s="116"/>
      <c r="AF757" s="116"/>
      <c r="AG757" s="116"/>
      <c r="AH757" s="117"/>
      <c r="AI757" s="33" t="s">
        <v>362</v>
      </c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</row>
    <row r="758" spans="1:65" ht="15.75" customHeight="1" x14ac:dyDescent="0.25">
      <c r="A758" s="25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33" t="s">
        <v>1681</v>
      </c>
      <c r="AE758" s="116"/>
      <c r="AF758" s="116"/>
      <c r="AG758" s="116"/>
      <c r="AH758" s="117"/>
      <c r="AI758" s="33" t="s">
        <v>346</v>
      </c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</row>
    <row r="759" spans="1:65" ht="15.75" customHeight="1" x14ac:dyDescent="0.25">
      <c r="A759" s="25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33" t="s">
        <v>1682</v>
      </c>
      <c r="AE759" s="116"/>
      <c r="AF759" s="116"/>
      <c r="AG759" s="116"/>
      <c r="AH759" s="117"/>
      <c r="AI759" s="33" t="s">
        <v>362</v>
      </c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</row>
    <row r="760" spans="1:65" ht="15.75" customHeight="1" x14ac:dyDescent="0.25">
      <c r="A760" s="25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33" t="s">
        <v>1683</v>
      </c>
      <c r="AE760" s="116"/>
      <c r="AF760" s="116"/>
      <c r="AG760" s="116"/>
      <c r="AH760" s="117"/>
      <c r="AI760" s="33" t="s">
        <v>685</v>
      </c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</row>
    <row r="761" spans="1:65" ht="15.75" customHeight="1" x14ac:dyDescent="0.25">
      <c r="A761" s="25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33" t="s">
        <v>1684</v>
      </c>
      <c r="AE761" s="116"/>
      <c r="AF761" s="116"/>
      <c r="AG761" s="116"/>
      <c r="AH761" s="117"/>
      <c r="AI761" s="33" t="s">
        <v>408</v>
      </c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</row>
    <row r="762" spans="1:65" ht="15.75" customHeight="1" x14ac:dyDescent="0.25">
      <c r="A762" s="25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33" t="s">
        <v>1685</v>
      </c>
      <c r="AE762" s="116"/>
      <c r="AF762" s="116"/>
      <c r="AG762" s="116"/>
      <c r="AH762" s="117"/>
      <c r="AI762" s="33" t="s">
        <v>531</v>
      </c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</row>
    <row r="763" spans="1:65" ht="15.75" customHeight="1" x14ac:dyDescent="0.25">
      <c r="A763" s="25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33" t="s">
        <v>1686</v>
      </c>
      <c r="AE763" s="116"/>
      <c r="AF763" s="116"/>
      <c r="AG763" s="116"/>
      <c r="AH763" s="117"/>
      <c r="AI763" s="33" t="s">
        <v>375</v>
      </c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</row>
    <row r="764" spans="1:65" ht="15.75" customHeight="1" x14ac:dyDescent="0.25">
      <c r="A764" s="25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33" t="s">
        <v>1687</v>
      </c>
      <c r="AE764" s="116"/>
      <c r="AF764" s="116"/>
      <c r="AG764" s="116"/>
      <c r="AH764" s="117"/>
      <c r="AI764" s="33" t="s">
        <v>346</v>
      </c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</row>
    <row r="765" spans="1:65" ht="15.75" customHeight="1" x14ac:dyDescent="0.25">
      <c r="A765" s="25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33" t="s">
        <v>1688</v>
      </c>
      <c r="AE765" s="116"/>
      <c r="AF765" s="116"/>
      <c r="AG765" s="116"/>
      <c r="AH765" s="117"/>
      <c r="AI765" s="33" t="s">
        <v>685</v>
      </c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</row>
    <row r="766" spans="1:65" ht="15.75" customHeight="1" x14ac:dyDescent="0.25">
      <c r="A766" s="25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33" t="s">
        <v>1689</v>
      </c>
      <c r="AE766" s="116"/>
      <c r="AF766" s="116"/>
      <c r="AG766" s="116"/>
      <c r="AH766" s="117"/>
      <c r="AI766" s="33" t="s">
        <v>408</v>
      </c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</row>
    <row r="767" spans="1:65" ht="15.75" customHeight="1" x14ac:dyDescent="0.25">
      <c r="A767" s="25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33" t="s">
        <v>1690</v>
      </c>
      <c r="AE767" s="116"/>
      <c r="AF767" s="116"/>
      <c r="AG767" s="116"/>
      <c r="AH767" s="117"/>
      <c r="AI767" s="33" t="s">
        <v>375</v>
      </c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</row>
    <row r="768" spans="1:65" ht="15.75" customHeight="1" x14ac:dyDescent="0.25">
      <c r="A768" s="25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33" t="s">
        <v>1691</v>
      </c>
      <c r="AE768" s="116"/>
      <c r="AF768" s="116"/>
      <c r="AG768" s="116"/>
      <c r="AH768" s="117"/>
      <c r="AI768" s="33" t="s">
        <v>375</v>
      </c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</row>
    <row r="769" spans="1:65" ht="15.75" customHeight="1" x14ac:dyDescent="0.25">
      <c r="A769" s="25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33" t="s">
        <v>1692</v>
      </c>
      <c r="AE769" s="116"/>
      <c r="AF769" s="116"/>
      <c r="AG769" s="116"/>
      <c r="AH769" s="117"/>
      <c r="AI769" s="33" t="s">
        <v>362</v>
      </c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</row>
    <row r="770" spans="1:65" ht="15.75" customHeight="1" x14ac:dyDescent="0.25">
      <c r="A770" s="25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33" t="s">
        <v>1693</v>
      </c>
      <c r="AE770" s="116"/>
      <c r="AF770" s="116"/>
      <c r="AG770" s="116"/>
      <c r="AH770" s="117"/>
      <c r="AI770" s="33" t="s">
        <v>362</v>
      </c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</row>
    <row r="771" spans="1:65" ht="15.75" customHeight="1" x14ac:dyDescent="0.25">
      <c r="A771" s="25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33" t="s">
        <v>1694</v>
      </c>
      <c r="AE771" s="116"/>
      <c r="AF771" s="116"/>
      <c r="AG771" s="116"/>
      <c r="AH771" s="117"/>
      <c r="AI771" s="33" t="s">
        <v>421</v>
      </c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</row>
    <row r="772" spans="1:65" ht="15.75" customHeight="1" x14ac:dyDescent="0.25">
      <c r="A772" s="25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33" t="s">
        <v>1695</v>
      </c>
      <c r="AE772" s="116"/>
      <c r="AF772" s="116"/>
      <c r="AG772" s="116"/>
      <c r="AH772" s="117"/>
      <c r="AI772" s="33" t="s">
        <v>408</v>
      </c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</row>
    <row r="773" spans="1:65" ht="15.75" customHeight="1" x14ac:dyDescent="0.25">
      <c r="A773" s="25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33" t="s">
        <v>1696</v>
      </c>
      <c r="AE773" s="116"/>
      <c r="AF773" s="116"/>
      <c r="AG773" s="116"/>
      <c r="AH773" s="117"/>
      <c r="AI773" s="33" t="s">
        <v>362</v>
      </c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</row>
    <row r="774" spans="1:65" ht="15.75" customHeight="1" x14ac:dyDescent="0.25">
      <c r="A774" s="25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33" t="s">
        <v>1697</v>
      </c>
      <c r="AE774" s="116"/>
      <c r="AF774" s="116"/>
      <c r="AG774" s="116"/>
      <c r="AH774" s="117"/>
      <c r="AI774" s="33" t="s">
        <v>375</v>
      </c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</row>
    <row r="775" spans="1:65" ht="15.75" customHeight="1" x14ac:dyDescent="0.25">
      <c r="A775" s="25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33" t="s">
        <v>1698</v>
      </c>
      <c r="AE775" s="116"/>
      <c r="AF775" s="116"/>
      <c r="AG775" s="116"/>
      <c r="AH775" s="117"/>
      <c r="AI775" s="33" t="s">
        <v>685</v>
      </c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</row>
    <row r="776" spans="1:65" ht="15.75" customHeight="1" x14ac:dyDescent="0.25">
      <c r="A776" s="25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33" t="s">
        <v>1699</v>
      </c>
      <c r="AE776" s="116"/>
      <c r="AF776" s="116"/>
      <c r="AG776" s="116"/>
      <c r="AH776" s="117"/>
      <c r="AI776" s="33" t="s">
        <v>375</v>
      </c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</row>
    <row r="777" spans="1:65" ht="15.75" customHeight="1" x14ac:dyDescent="0.25">
      <c r="A777" s="25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33" t="s">
        <v>1700</v>
      </c>
      <c r="AE777" s="116"/>
      <c r="AF777" s="116"/>
      <c r="AG777" s="116"/>
      <c r="AH777" s="117"/>
      <c r="AI777" s="33" t="s">
        <v>346</v>
      </c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</row>
    <row r="778" spans="1:65" ht="15.75" customHeight="1" x14ac:dyDescent="0.25">
      <c r="A778" s="25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33" t="s">
        <v>1701</v>
      </c>
      <c r="AE778" s="116"/>
      <c r="AF778" s="116"/>
      <c r="AG778" s="116"/>
      <c r="AH778" s="117"/>
      <c r="AI778" s="33" t="s">
        <v>531</v>
      </c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</row>
    <row r="779" spans="1:65" ht="15.75" customHeight="1" x14ac:dyDescent="0.25">
      <c r="A779" s="25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33" t="s">
        <v>1702</v>
      </c>
      <c r="AE779" s="116"/>
      <c r="AF779" s="116"/>
      <c r="AG779" s="116"/>
      <c r="AH779" s="117"/>
      <c r="AI779" s="33" t="s">
        <v>362</v>
      </c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</row>
    <row r="780" spans="1:65" ht="15.75" customHeight="1" x14ac:dyDescent="0.25">
      <c r="A780" s="25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33" t="s">
        <v>1703</v>
      </c>
      <c r="AE780" s="116"/>
      <c r="AF780" s="116"/>
      <c r="AG780" s="116"/>
      <c r="AH780" s="117"/>
      <c r="AI780" s="33" t="s">
        <v>375</v>
      </c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</row>
    <row r="781" spans="1:65" ht="15.75" customHeight="1" x14ac:dyDescent="0.25">
      <c r="A781" s="25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33" t="s">
        <v>1704</v>
      </c>
      <c r="AE781" s="116"/>
      <c r="AF781" s="116"/>
      <c r="AG781" s="116"/>
      <c r="AH781" s="117"/>
      <c r="AI781" s="33" t="s">
        <v>408</v>
      </c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</row>
    <row r="782" spans="1:65" ht="15.75" customHeight="1" x14ac:dyDescent="0.25">
      <c r="A782" s="25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33" t="s">
        <v>1705</v>
      </c>
      <c r="AE782" s="116"/>
      <c r="AF782" s="116"/>
      <c r="AG782" s="116"/>
      <c r="AH782" s="117"/>
      <c r="AI782" s="33" t="s">
        <v>375</v>
      </c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</row>
    <row r="783" spans="1:65" ht="15.75" customHeight="1" x14ac:dyDescent="0.25">
      <c r="A783" s="25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33" t="s">
        <v>1706</v>
      </c>
      <c r="AE783" s="116"/>
      <c r="AF783" s="116"/>
      <c r="AG783" s="116"/>
      <c r="AH783" s="117"/>
      <c r="AI783" s="33" t="s">
        <v>421</v>
      </c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</row>
    <row r="784" spans="1:65" ht="15.75" customHeight="1" x14ac:dyDescent="0.25">
      <c r="A784" s="25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33" t="s">
        <v>1707</v>
      </c>
      <c r="AE784" s="116"/>
      <c r="AF784" s="116"/>
      <c r="AG784" s="116"/>
      <c r="AH784" s="117"/>
      <c r="AI784" s="33" t="s">
        <v>375</v>
      </c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</row>
    <row r="785" spans="1:65" ht="15.75" customHeight="1" x14ac:dyDescent="0.25">
      <c r="A785" s="25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33" t="s">
        <v>1708</v>
      </c>
      <c r="AE785" s="116"/>
      <c r="AF785" s="116"/>
      <c r="AG785" s="116"/>
      <c r="AH785" s="117"/>
      <c r="AI785" s="33" t="s">
        <v>362</v>
      </c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</row>
    <row r="786" spans="1:65" ht="15.75" customHeight="1" x14ac:dyDescent="0.25">
      <c r="A786" s="25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33" t="s">
        <v>1709</v>
      </c>
      <c r="AE786" s="116"/>
      <c r="AF786" s="116"/>
      <c r="AG786" s="116"/>
      <c r="AH786" s="117"/>
      <c r="AI786" s="33" t="s">
        <v>375</v>
      </c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</row>
    <row r="787" spans="1:65" ht="15.75" customHeight="1" x14ac:dyDescent="0.25">
      <c r="A787" s="25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33" t="s">
        <v>1710</v>
      </c>
      <c r="AE787" s="116"/>
      <c r="AF787" s="116"/>
      <c r="AG787" s="116"/>
      <c r="AH787" s="117"/>
      <c r="AI787" s="33" t="s">
        <v>362</v>
      </c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</row>
    <row r="788" spans="1:65" ht="15.75" customHeight="1" x14ac:dyDescent="0.25">
      <c r="A788" s="25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33" t="s">
        <v>1711</v>
      </c>
      <c r="AE788" s="116"/>
      <c r="AF788" s="116"/>
      <c r="AG788" s="116"/>
      <c r="AH788" s="117"/>
      <c r="AI788" s="33" t="s">
        <v>421</v>
      </c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</row>
    <row r="789" spans="1:65" ht="15.75" customHeight="1" x14ac:dyDescent="0.25">
      <c r="A789" s="25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33" t="s">
        <v>1712</v>
      </c>
      <c r="AE789" s="116"/>
      <c r="AF789" s="116"/>
      <c r="AG789" s="116"/>
      <c r="AH789" s="117"/>
      <c r="AI789" s="33" t="s">
        <v>346</v>
      </c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</row>
    <row r="790" spans="1:65" ht="15.75" customHeight="1" x14ac:dyDescent="0.25">
      <c r="A790" s="25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33" t="s">
        <v>1713</v>
      </c>
      <c r="AE790" s="116"/>
      <c r="AF790" s="116"/>
      <c r="AG790" s="116"/>
      <c r="AH790" s="117"/>
      <c r="AI790" s="33" t="s">
        <v>346</v>
      </c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</row>
    <row r="791" spans="1:65" ht="15.75" customHeight="1" x14ac:dyDescent="0.25">
      <c r="A791" s="25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33" t="s">
        <v>1714</v>
      </c>
      <c r="AE791" s="116"/>
      <c r="AF791" s="116"/>
      <c r="AG791" s="116"/>
      <c r="AH791" s="117"/>
      <c r="AI791" s="33" t="s">
        <v>421</v>
      </c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</row>
    <row r="792" spans="1:65" ht="15.75" customHeight="1" x14ac:dyDescent="0.25">
      <c r="A792" s="25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33" t="s">
        <v>1715</v>
      </c>
      <c r="AE792" s="116"/>
      <c r="AF792" s="116"/>
      <c r="AG792" s="116"/>
      <c r="AH792" s="117"/>
      <c r="AI792" s="33" t="s">
        <v>362</v>
      </c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</row>
    <row r="793" spans="1:65" ht="15.75" customHeight="1" x14ac:dyDescent="0.25">
      <c r="A793" s="25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33" t="s">
        <v>1716</v>
      </c>
      <c r="AE793" s="116"/>
      <c r="AF793" s="116"/>
      <c r="AG793" s="116"/>
      <c r="AH793" s="117"/>
      <c r="AI793" s="33" t="s">
        <v>531</v>
      </c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</row>
    <row r="794" spans="1:65" ht="15.75" customHeight="1" x14ac:dyDescent="0.25">
      <c r="A794" s="25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33" t="s">
        <v>1717</v>
      </c>
      <c r="AE794" s="116"/>
      <c r="AF794" s="116"/>
      <c r="AG794" s="116"/>
      <c r="AH794" s="117"/>
      <c r="AI794" s="33" t="s">
        <v>362</v>
      </c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</row>
    <row r="795" spans="1:65" ht="15.75" customHeight="1" x14ac:dyDescent="0.25">
      <c r="A795" s="25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33" t="s">
        <v>1718</v>
      </c>
      <c r="AE795" s="116"/>
      <c r="AF795" s="116"/>
      <c r="AG795" s="116"/>
      <c r="AH795" s="117"/>
      <c r="AI795" s="33" t="s">
        <v>421</v>
      </c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</row>
    <row r="796" spans="1:65" ht="15.75" customHeight="1" x14ac:dyDescent="0.25">
      <c r="A796" s="25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33" t="s">
        <v>1719</v>
      </c>
      <c r="AE796" s="116"/>
      <c r="AF796" s="116"/>
      <c r="AG796" s="116"/>
      <c r="AH796" s="117"/>
      <c r="AI796" s="33" t="s">
        <v>421</v>
      </c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</row>
    <row r="797" spans="1:65" ht="15.75" customHeight="1" x14ac:dyDescent="0.25">
      <c r="A797" s="25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33" t="s">
        <v>1720</v>
      </c>
      <c r="AE797" s="116"/>
      <c r="AF797" s="116"/>
      <c r="AG797" s="116"/>
      <c r="AH797" s="117"/>
      <c r="AI797" s="33" t="s">
        <v>362</v>
      </c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</row>
    <row r="798" spans="1:65" ht="15.75" customHeight="1" x14ac:dyDescent="0.25">
      <c r="A798" s="25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33" t="s">
        <v>1721</v>
      </c>
      <c r="AE798" s="116"/>
      <c r="AF798" s="116"/>
      <c r="AG798" s="116"/>
      <c r="AH798" s="117"/>
      <c r="AI798" s="33" t="s">
        <v>375</v>
      </c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</row>
    <row r="799" spans="1:65" ht="15.75" customHeight="1" x14ac:dyDescent="0.25">
      <c r="A799" s="25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33" t="s">
        <v>1722</v>
      </c>
      <c r="AE799" s="116"/>
      <c r="AF799" s="116"/>
      <c r="AG799" s="116"/>
      <c r="AH799" s="117"/>
      <c r="AI799" s="33" t="s">
        <v>531</v>
      </c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</row>
    <row r="800" spans="1:65" ht="15.75" customHeight="1" x14ac:dyDescent="0.25">
      <c r="A800" s="25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33" t="s">
        <v>1723</v>
      </c>
      <c r="AE800" s="116"/>
      <c r="AF800" s="116"/>
      <c r="AG800" s="116"/>
      <c r="AH800" s="117"/>
      <c r="AI800" s="33" t="s">
        <v>531</v>
      </c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</row>
    <row r="801" spans="1:65" ht="15.75" customHeight="1" x14ac:dyDescent="0.25">
      <c r="A801" s="25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33" t="s">
        <v>1724</v>
      </c>
      <c r="AE801" s="116"/>
      <c r="AF801" s="116"/>
      <c r="AG801" s="116"/>
      <c r="AH801" s="117"/>
      <c r="AI801" s="33" t="s">
        <v>421</v>
      </c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</row>
    <row r="802" spans="1:65" ht="15.75" customHeight="1" x14ac:dyDescent="0.25">
      <c r="A802" s="25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33" t="s">
        <v>1725</v>
      </c>
      <c r="AE802" s="116"/>
      <c r="AF802" s="116"/>
      <c r="AG802" s="116"/>
      <c r="AH802" s="117"/>
      <c r="AI802" s="33" t="s">
        <v>362</v>
      </c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</row>
    <row r="803" spans="1:65" ht="15.75" customHeight="1" x14ac:dyDescent="0.25">
      <c r="A803" s="25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33" t="s">
        <v>1726</v>
      </c>
      <c r="AE803" s="116"/>
      <c r="AF803" s="116"/>
      <c r="AG803" s="116"/>
      <c r="AH803" s="117"/>
      <c r="AI803" s="33" t="s">
        <v>362</v>
      </c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</row>
    <row r="804" spans="1:65" ht="15.75" customHeight="1" x14ac:dyDescent="0.25">
      <c r="A804" s="25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33" t="s">
        <v>1727</v>
      </c>
      <c r="AE804" s="116"/>
      <c r="AF804" s="116"/>
      <c r="AG804" s="116"/>
      <c r="AH804" s="117"/>
      <c r="AI804" s="33" t="s">
        <v>408</v>
      </c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</row>
    <row r="805" spans="1:65" ht="15.75" customHeight="1" x14ac:dyDescent="0.25">
      <c r="A805" s="25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33" t="s">
        <v>1728</v>
      </c>
      <c r="AE805" s="116"/>
      <c r="AF805" s="116"/>
      <c r="AG805" s="116"/>
      <c r="AH805" s="117"/>
      <c r="AI805" s="33" t="s">
        <v>408</v>
      </c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</row>
    <row r="806" spans="1:65" ht="15.75" customHeight="1" x14ac:dyDescent="0.25">
      <c r="A806" s="25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33" t="s">
        <v>1729</v>
      </c>
      <c r="AE806" s="116"/>
      <c r="AF806" s="116"/>
      <c r="AG806" s="116"/>
      <c r="AH806" s="117"/>
      <c r="AI806" s="33" t="s">
        <v>354</v>
      </c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</row>
    <row r="807" spans="1:65" ht="15.75" customHeight="1" x14ac:dyDescent="0.25">
      <c r="A807" s="25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33" t="s">
        <v>1730</v>
      </c>
      <c r="AE807" s="116"/>
      <c r="AF807" s="116"/>
      <c r="AG807" s="116"/>
      <c r="AH807" s="117"/>
      <c r="AI807" s="33" t="s">
        <v>685</v>
      </c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</row>
    <row r="808" spans="1:65" ht="15.75" customHeight="1" x14ac:dyDescent="0.25">
      <c r="A808" s="25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33" t="s">
        <v>1731</v>
      </c>
      <c r="AE808" s="116"/>
      <c r="AF808" s="116"/>
      <c r="AG808" s="116"/>
      <c r="AH808" s="117"/>
      <c r="AI808" s="33" t="s">
        <v>375</v>
      </c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</row>
    <row r="809" spans="1:65" ht="15.75" customHeight="1" x14ac:dyDescent="0.25">
      <c r="A809" s="25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33" t="s">
        <v>1732</v>
      </c>
      <c r="AE809" s="116"/>
      <c r="AF809" s="116"/>
      <c r="AG809" s="116"/>
      <c r="AH809" s="117"/>
      <c r="AI809" s="33" t="s">
        <v>531</v>
      </c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</row>
    <row r="810" spans="1:65" ht="15.75" customHeight="1" x14ac:dyDescent="0.25">
      <c r="A810" s="25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33" t="s">
        <v>1733</v>
      </c>
      <c r="AE810" s="116"/>
      <c r="AF810" s="116"/>
      <c r="AG810" s="116"/>
      <c r="AH810" s="117"/>
      <c r="AI810" s="33" t="s">
        <v>362</v>
      </c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</row>
    <row r="811" spans="1:65" ht="15.75" customHeight="1" x14ac:dyDescent="0.25">
      <c r="A811" s="25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33" t="s">
        <v>1734</v>
      </c>
      <c r="AE811" s="116"/>
      <c r="AF811" s="116"/>
      <c r="AG811" s="116"/>
      <c r="AH811" s="117"/>
      <c r="AI811" s="33" t="s">
        <v>421</v>
      </c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</row>
    <row r="812" spans="1:65" ht="15.75" customHeight="1" x14ac:dyDescent="0.25">
      <c r="A812" s="25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33" t="s">
        <v>1735</v>
      </c>
      <c r="AE812" s="116"/>
      <c r="AF812" s="116"/>
      <c r="AG812" s="116"/>
      <c r="AH812" s="117"/>
      <c r="AI812" s="33" t="s">
        <v>531</v>
      </c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</row>
    <row r="813" spans="1:65" ht="15.75" customHeight="1" x14ac:dyDescent="0.25">
      <c r="A813" s="25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33" t="s">
        <v>1736</v>
      </c>
      <c r="AE813" s="116"/>
      <c r="AF813" s="116"/>
      <c r="AG813" s="116"/>
      <c r="AH813" s="117"/>
      <c r="AI813" s="33" t="s">
        <v>375</v>
      </c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</row>
    <row r="814" spans="1:65" ht="15.75" customHeight="1" x14ac:dyDescent="0.25">
      <c r="A814" s="25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33" t="s">
        <v>1737</v>
      </c>
      <c r="AE814" s="116"/>
      <c r="AF814" s="116"/>
      <c r="AG814" s="116"/>
      <c r="AH814" s="117"/>
      <c r="AI814" s="33" t="s">
        <v>375</v>
      </c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</row>
    <row r="815" spans="1:65" ht="15.75" customHeight="1" x14ac:dyDescent="0.25">
      <c r="A815" s="25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33" t="s">
        <v>1738</v>
      </c>
      <c r="AE815" s="116"/>
      <c r="AF815" s="116"/>
      <c r="AG815" s="116"/>
      <c r="AH815" s="117"/>
      <c r="AI815" s="33" t="s">
        <v>375</v>
      </c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</row>
    <row r="816" spans="1:65" ht="15.75" customHeight="1" x14ac:dyDescent="0.25">
      <c r="A816" s="25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33" t="s">
        <v>1739</v>
      </c>
      <c r="AE816" s="116"/>
      <c r="AF816" s="116"/>
      <c r="AG816" s="116"/>
      <c r="AH816" s="117"/>
      <c r="AI816" s="33" t="s">
        <v>685</v>
      </c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</row>
    <row r="817" spans="1:65" ht="15.75" customHeight="1" x14ac:dyDescent="0.25">
      <c r="A817" s="25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33" t="s">
        <v>1740</v>
      </c>
      <c r="AE817" s="116"/>
      <c r="AF817" s="116"/>
      <c r="AG817" s="116"/>
      <c r="AH817" s="117"/>
      <c r="AI817" s="33" t="s">
        <v>354</v>
      </c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</row>
    <row r="818" spans="1:65" ht="15.75" customHeight="1" x14ac:dyDescent="0.25">
      <c r="A818" s="25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33" t="s">
        <v>1741</v>
      </c>
      <c r="AE818" s="116"/>
      <c r="AF818" s="116"/>
      <c r="AG818" s="116"/>
      <c r="AH818" s="117"/>
      <c r="AI818" s="33" t="s">
        <v>346</v>
      </c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</row>
    <row r="819" spans="1:65" ht="15.75" customHeight="1" x14ac:dyDescent="0.25">
      <c r="A819" s="25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33" t="s">
        <v>1742</v>
      </c>
      <c r="AE819" s="116"/>
      <c r="AF819" s="116"/>
      <c r="AG819" s="116"/>
      <c r="AH819" s="117"/>
      <c r="AI819" s="33" t="s">
        <v>362</v>
      </c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</row>
    <row r="820" spans="1:65" ht="15.75" customHeight="1" x14ac:dyDescent="0.25">
      <c r="A820" s="25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33" t="s">
        <v>1743</v>
      </c>
      <c r="AE820" s="116"/>
      <c r="AF820" s="116"/>
      <c r="AG820" s="116"/>
      <c r="AH820" s="117"/>
      <c r="AI820" s="33" t="s">
        <v>362</v>
      </c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</row>
    <row r="821" spans="1:65" ht="15.75" customHeight="1" x14ac:dyDescent="0.25">
      <c r="A821" s="25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33" t="s">
        <v>1744</v>
      </c>
      <c r="AE821" s="116"/>
      <c r="AF821" s="116"/>
      <c r="AG821" s="116"/>
      <c r="AH821" s="117"/>
      <c r="AI821" s="33" t="s">
        <v>375</v>
      </c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</row>
    <row r="822" spans="1:65" ht="15.75" customHeight="1" x14ac:dyDescent="0.25">
      <c r="A822" s="25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33" t="s">
        <v>1745</v>
      </c>
      <c r="AE822" s="116"/>
      <c r="AF822" s="116"/>
      <c r="AG822" s="116"/>
      <c r="AH822" s="117"/>
      <c r="AI822" s="33" t="s">
        <v>375</v>
      </c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</row>
    <row r="823" spans="1:65" ht="15.75" customHeight="1" x14ac:dyDescent="0.25">
      <c r="A823" s="25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33" t="s">
        <v>1746</v>
      </c>
      <c r="AE823" s="116"/>
      <c r="AF823" s="116"/>
      <c r="AG823" s="116"/>
      <c r="AH823" s="117"/>
      <c r="AI823" s="33" t="s">
        <v>598</v>
      </c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</row>
    <row r="824" spans="1:65" ht="15.75" customHeight="1" x14ac:dyDescent="0.25">
      <c r="A824" s="25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33" t="s">
        <v>1747</v>
      </c>
      <c r="AE824" s="116"/>
      <c r="AF824" s="116"/>
      <c r="AG824" s="116"/>
      <c r="AH824" s="117"/>
      <c r="AI824" s="33" t="s">
        <v>354</v>
      </c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</row>
    <row r="825" spans="1:65" ht="15.75" customHeight="1" x14ac:dyDescent="0.25">
      <c r="A825" s="25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33" t="s">
        <v>1748</v>
      </c>
      <c r="AE825" s="116"/>
      <c r="AF825" s="116"/>
      <c r="AG825" s="116"/>
      <c r="AH825" s="117"/>
      <c r="AI825" s="33" t="s">
        <v>375</v>
      </c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</row>
    <row r="826" spans="1:65" ht="15.75" customHeight="1" x14ac:dyDescent="0.25">
      <c r="A826" s="25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33" t="s">
        <v>1749</v>
      </c>
      <c r="AE826" s="116"/>
      <c r="AF826" s="116"/>
      <c r="AG826" s="116"/>
      <c r="AH826" s="117"/>
      <c r="AI826" s="33" t="s">
        <v>408</v>
      </c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</row>
    <row r="827" spans="1:65" ht="15.75" customHeight="1" x14ac:dyDescent="0.25">
      <c r="A827" s="25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33" t="s">
        <v>1750</v>
      </c>
      <c r="AE827" s="116"/>
      <c r="AF827" s="116"/>
      <c r="AG827" s="116"/>
      <c r="AH827" s="117"/>
      <c r="AI827" s="33" t="s">
        <v>421</v>
      </c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</row>
    <row r="828" spans="1:65" ht="15.75" customHeight="1" x14ac:dyDescent="0.25">
      <c r="A828" s="25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33" t="s">
        <v>1751</v>
      </c>
      <c r="AE828" s="116"/>
      <c r="AF828" s="116"/>
      <c r="AG828" s="116"/>
      <c r="AH828" s="117"/>
      <c r="AI828" s="33" t="s">
        <v>346</v>
      </c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</row>
    <row r="829" spans="1:65" ht="15.75" customHeight="1" x14ac:dyDescent="0.25">
      <c r="A829" s="25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33" t="s">
        <v>1752</v>
      </c>
      <c r="AE829" s="116"/>
      <c r="AF829" s="116"/>
      <c r="AG829" s="116"/>
      <c r="AH829" s="117"/>
      <c r="AI829" s="33" t="s">
        <v>421</v>
      </c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</row>
    <row r="830" spans="1:65" ht="15.75" customHeight="1" x14ac:dyDescent="0.25">
      <c r="A830" s="25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33" t="s">
        <v>1753</v>
      </c>
      <c r="AE830" s="116"/>
      <c r="AF830" s="116"/>
      <c r="AG830" s="116"/>
      <c r="AH830" s="117"/>
      <c r="AI830" s="33" t="s">
        <v>685</v>
      </c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</row>
    <row r="831" spans="1:65" ht="15.75" customHeight="1" x14ac:dyDescent="0.25">
      <c r="A831" s="25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33" t="s">
        <v>1754</v>
      </c>
      <c r="AE831" s="116"/>
      <c r="AF831" s="116"/>
      <c r="AG831" s="116"/>
      <c r="AH831" s="117"/>
      <c r="AI831" s="33" t="s">
        <v>421</v>
      </c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</row>
    <row r="832" spans="1:65" ht="15.75" customHeight="1" x14ac:dyDescent="0.25">
      <c r="A832" s="25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33" t="s">
        <v>1755</v>
      </c>
      <c r="AE832" s="116"/>
      <c r="AF832" s="116"/>
      <c r="AG832" s="116"/>
      <c r="AH832" s="117"/>
      <c r="AI832" s="33" t="s">
        <v>685</v>
      </c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</row>
    <row r="833" spans="1:65" ht="15.75" customHeight="1" x14ac:dyDescent="0.25">
      <c r="A833" s="25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33" t="s">
        <v>1756</v>
      </c>
      <c r="AE833" s="116"/>
      <c r="AF833" s="116"/>
      <c r="AG833" s="116"/>
      <c r="AH833" s="117"/>
      <c r="AI833" s="33" t="s">
        <v>685</v>
      </c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</row>
    <row r="834" spans="1:65" ht="15.75" customHeight="1" x14ac:dyDescent="0.25">
      <c r="A834" s="25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33" t="s">
        <v>1757</v>
      </c>
      <c r="AE834" s="116"/>
      <c r="AF834" s="116"/>
      <c r="AG834" s="116"/>
      <c r="AH834" s="117"/>
      <c r="AI834" s="33" t="s">
        <v>421</v>
      </c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</row>
    <row r="835" spans="1:65" ht="15.75" customHeight="1" x14ac:dyDescent="0.25">
      <c r="A835" s="25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33" t="s">
        <v>1758</v>
      </c>
      <c r="AE835" s="116"/>
      <c r="AF835" s="116"/>
      <c r="AG835" s="116"/>
      <c r="AH835" s="117"/>
      <c r="AI835" s="33" t="s">
        <v>362</v>
      </c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</row>
    <row r="836" spans="1:65" ht="15.75" customHeight="1" x14ac:dyDescent="0.25">
      <c r="A836" s="25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33" t="s">
        <v>1759</v>
      </c>
      <c r="AE836" s="116"/>
      <c r="AF836" s="116"/>
      <c r="AG836" s="116"/>
      <c r="AH836" s="117"/>
      <c r="AI836" s="33" t="s">
        <v>375</v>
      </c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</row>
    <row r="837" spans="1:65" ht="15.75" customHeight="1" x14ac:dyDescent="0.25">
      <c r="A837" s="25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33" t="s">
        <v>1760</v>
      </c>
      <c r="AE837" s="116"/>
      <c r="AF837" s="116"/>
      <c r="AG837" s="116"/>
      <c r="AH837" s="117"/>
      <c r="AI837" s="33" t="s">
        <v>375</v>
      </c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</row>
    <row r="838" spans="1:65" ht="15.75" customHeight="1" x14ac:dyDescent="0.25">
      <c r="A838" s="25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33" t="s">
        <v>1761</v>
      </c>
      <c r="AE838" s="116"/>
      <c r="AF838" s="116"/>
      <c r="AG838" s="116"/>
      <c r="AH838" s="117"/>
      <c r="AI838" s="33" t="s">
        <v>685</v>
      </c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</row>
    <row r="839" spans="1:65" ht="15.75" customHeight="1" x14ac:dyDescent="0.25">
      <c r="A839" s="25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33" t="s">
        <v>1762</v>
      </c>
      <c r="AE839" s="116"/>
      <c r="AF839" s="116"/>
      <c r="AG839" s="116"/>
      <c r="AH839" s="117"/>
      <c r="AI839" s="33" t="s">
        <v>685</v>
      </c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</row>
    <row r="840" spans="1:65" ht="15.75" customHeight="1" x14ac:dyDescent="0.25">
      <c r="A840" s="25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33" t="s">
        <v>1763</v>
      </c>
      <c r="AE840" s="116"/>
      <c r="AF840" s="116"/>
      <c r="AG840" s="116"/>
      <c r="AH840" s="117"/>
      <c r="AI840" s="33" t="s">
        <v>375</v>
      </c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</row>
    <row r="841" spans="1:65" ht="15.75" customHeight="1" x14ac:dyDescent="0.25">
      <c r="A841" s="25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33" t="s">
        <v>1764</v>
      </c>
      <c r="AE841" s="116"/>
      <c r="AF841" s="116"/>
      <c r="AG841" s="116"/>
      <c r="AH841" s="117"/>
      <c r="AI841" s="33" t="s">
        <v>362</v>
      </c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</row>
    <row r="842" spans="1:65" ht="15.75" customHeight="1" x14ac:dyDescent="0.25">
      <c r="A842" s="25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33" t="s">
        <v>1765</v>
      </c>
      <c r="AE842" s="116"/>
      <c r="AF842" s="116"/>
      <c r="AG842" s="116"/>
      <c r="AH842" s="117"/>
      <c r="AI842" s="33" t="s">
        <v>531</v>
      </c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</row>
    <row r="843" spans="1:65" ht="15.75" customHeight="1" x14ac:dyDescent="0.25">
      <c r="A843" s="25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33" t="s">
        <v>1766</v>
      </c>
      <c r="AE843" s="116"/>
      <c r="AF843" s="116"/>
      <c r="AG843" s="116"/>
      <c r="AH843" s="117"/>
      <c r="AI843" s="33" t="s">
        <v>421</v>
      </c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</row>
    <row r="844" spans="1:65" ht="15.75" customHeight="1" x14ac:dyDescent="0.25">
      <c r="A844" s="25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33" t="s">
        <v>1767</v>
      </c>
      <c r="AE844" s="116"/>
      <c r="AF844" s="116"/>
      <c r="AG844" s="116"/>
      <c r="AH844" s="117"/>
      <c r="AI844" s="33" t="s">
        <v>531</v>
      </c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</row>
    <row r="845" spans="1:65" ht="15.75" customHeight="1" x14ac:dyDescent="0.25">
      <c r="A845" s="25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33" t="s">
        <v>1768</v>
      </c>
      <c r="AE845" s="116"/>
      <c r="AF845" s="116"/>
      <c r="AG845" s="116"/>
      <c r="AH845" s="117"/>
      <c r="AI845" s="33" t="s">
        <v>375</v>
      </c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</row>
    <row r="846" spans="1:65" ht="15.75" customHeight="1" x14ac:dyDescent="0.25">
      <c r="A846" s="25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33" t="s">
        <v>1769</v>
      </c>
      <c r="AE846" s="116"/>
      <c r="AF846" s="116"/>
      <c r="AG846" s="116"/>
      <c r="AH846" s="117"/>
      <c r="AI846" s="33" t="s">
        <v>354</v>
      </c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</row>
    <row r="847" spans="1:65" ht="15.75" customHeight="1" x14ac:dyDescent="0.25">
      <c r="A847" s="25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33" t="s">
        <v>1770</v>
      </c>
      <c r="AE847" s="116"/>
      <c r="AF847" s="116"/>
      <c r="AG847" s="116"/>
      <c r="AH847" s="117"/>
      <c r="AI847" s="33" t="s">
        <v>421</v>
      </c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</row>
    <row r="848" spans="1:65" ht="15.75" customHeight="1" x14ac:dyDescent="0.25">
      <c r="A848" s="25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33" t="s">
        <v>1771</v>
      </c>
      <c r="AE848" s="116"/>
      <c r="AF848" s="116"/>
      <c r="AG848" s="116"/>
      <c r="AH848" s="117"/>
      <c r="AI848" s="33" t="s">
        <v>375</v>
      </c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</row>
    <row r="849" spans="1:65" ht="15.75" customHeight="1" x14ac:dyDescent="0.25">
      <c r="A849" s="25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33" t="s">
        <v>1772</v>
      </c>
      <c r="AE849" s="116"/>
      <c r="AF849" s="116"/>
      <c r="AG849" s="116"/>
      <c r="AH849" s="117"/>
      <c r="AI849" s="33" t="s">
        <v>375</v>
      </c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</row>
    <row r="850" spans="1:65" ht="15.75" customHeight="1" x14ac:dyDescent="0.25">
      <c r="A850" s="25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33" t="s">
        <v>1773</v>
      </c>
      <c r="AE850" s="116"/>
      <c r="AF850" s="116"/>
      <c r="AG850" s="116"/>
      <c r="AH850" s="117"/>
      <c r="AI850" s="33" t="s">
        <v>375</v>
      </c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</row>
    <row r="851" spans="1:65" ht="15.75" customHeight="1" x14ac:dyDescent="0.25">
      <c r="A851" s="25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33" t="s">
        <v>1774</v>
      </c>
      <c r="AE851" s="116"/>
      <c r="AF851" s="116"/>
      <c r="AG851" s="116"/>
      <c r="AH851" s="117"/>
      <c r="AI851" s="33" t="s">
        <v>362</v>
      </c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</row>
    <row r="852" spans="1:65" ht="15.75" customHeight="1" x14ac:dyDescent="0.25">
      <c r="A852" s="25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33" t="s">
        <v>1775</v>
      </c>
      <c r="AE852" s="116"/>
      <c r="AF852" s="116"/>
      <c r="AG852" s="116"/>
      <c r="AH852" s="117"/>
      <c r="AI852" s="33" t="s">
        <v>421</v>
      </c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</row>
    <row r="853" spans="1:65" ht="15.75" customHeight="1" x14ac:dyDescent="0.25">
      <c r="A853" s="25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33" t="s">
        <v>1776</v>
      </c>
      <c r="AE853" s="116"/>
      <c r="AF853" s="116"/>
      <c r="AG853" s="116"/>
      <c r="AH853" s="117"/>
      <c r="AI853" s="33" t="s">
        <v>362</v>
      </c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</row>
    <row r="854" spans="1:65" ht="15.75" customHeight="1" x14ac:dyDescent="0.25">
      <c r="A854" s="25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33" t="s">
        <v>1777</v>
      </c>
      <c r="AE854" s="116"/>
      <c r="AF854" s="116"/>
      <c r="AG854" s="116"/>
      <c r="AH854" s="117"/>
      <c r="AI854" s="33" t="s">
        <v>421</v>
      </c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</row>
    <row r="855" spans="1:65" ht="15.75" customHeight="1" x14ac:dyDescent="0.25">
      <c r="A855" s="25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33" t="s">
        <v>1778</v>
      </c>
      <c r="AE855" s="116"/>
      <c r="AF855" s="116"/>
      <c r="AG855" s="116"/>
      <c r="AH855" s="117"/>
      <c r="AI855" s="33" t="s">
        <v>375</v>
      </c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</row>
    <row r="856" spans="1:65" ht="15.75" customHeight="1" x14ac:dyDescent="0.25">
      <c r="A856" s="25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33" t="s">
        <v>1779</v>
      </c>
      <c r="AE856" s="116"/>
      <c r="AF856" s="116"/>
      <c r="AG856" s="116"/>
      <c r="AH856" s="117"/>
      <c r="AI856" s="33" t="s">
        <v>362</v>
      </c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</row>
    <row r="857" spans="1:65" ht="15.75" customHeight="1" x14ac:dyDescent="0.25">
      <c r="A857" s="25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33" t="s">
        <v>1780</v>
      </c>
      <c r="AE857" s="116"/>
      <c r="AF857" s="116"/>
      <c r="AG857" s="116"/>
      <c r="AH857" s="117"/>
      <c r="AI857" s="33" t="s">
        <v>685</v>
      </c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</row>
    <row r="858" spans="1:65" ht="15.75" customHeight="1" x14ac:dyDescent="0.25">
      <c r="A858" s="25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33" t="s">
        <v>1781</v>
      </c>
      <c r="AE858" s="116"/>
      <c r="AF858" s="116"/>
      <c r="AG858" s="116"/>
      <c r="AH858" s="117"/>
      <c r="AI858" s="33" t="s">
        <v>354</v>
      </c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</row>
    <row r="859" spans="1:65" ht="15.75" customHeight="1" x14ac:dyDescent="0.25">
      <c r="A859" s="25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33" t="s">
        <v>1782</v>
      </c>
      <c r="AE859" s="116"/>
      <c r="AF859" s="116"/>
      <c r="AG859" s="116"/>
      <c r="AH859" s="117"/>
      <c r="AI859" s="33" t="s">
        <v>421</v>
      </c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</row>
    <row r="860" spans="1:65" ht="15.75" customHeight="1" x14ac:dyDescent="0.25">
      <c r="A860" s="25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33" t="s">
        <v>1783</v>
      </c>
      <c r="AE860" s="116"/>
      <c r="AF860" s="116"/>
      <c r="AG860" s="116"/>
      <c r="AH860" s="117"/>
      <c r="AI860" s="33" t="s">
        <v>362</v>
      </c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</row>
    <row r="861" spans="1:65" ht="15.75" customHeight="1" x14ac:dyDescent="0.25">
      <c r="A861" s="25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33" t="s">
        <v>1784</v>
      </c>
      <c r="AE861" s="116"/>
      <c r="AF861" s="116"/>
      <c r="AG861" s="116"/>
      <c r="AH861" s="117"/>
      <c r="AI861" s="33" t="s">
        <v>375</v>
      </c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</row>
    <row r="862" spans="1:65" ht="15.75" customHeight="1" x14ac:dyDescent="0.25">
      <c r="A862" s="25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33" t="s">
        <v>1785</v>
      </c>
      <c r="AE862" s="116"/>
      <c r="AF862" s="116"/>
      <c r="AG862" s="116"/>
      <c r="AH862" s="117"/>
      <c r="AI862" s="33" t="s">
        <v>375</v>
      </c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</row>
    <row r="863" spans="1:65" ht="15.75" customHeight="1" x14ac:dyDescent="0.25">
      <c r="A863" s="25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33" t="s">
        <v>1786</v>
      </c>
      <c r="AE863" s="116"/>
      <c r="AF863" s="116"/>
      <c r="AG863" s="116"/>
      <c r="AH863" s="117"/>
      <c r="AI863" s="33" t="s">
        <v>354</v>
      </c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</row>
    <row r="864" spans="1:65" ht="15.75" customHeight="1" x14ac:dyDescent="0.25">
      <c r="A864" s="25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33" t="s">
        <v>1787</v>
      </c>
      <c r="AE864" s="116"/>
      <c r="AF864" s="116"/>
      <c r="AG864" s="116"/>
      <c r="AH864" s="117"/>
      <c r="AI864" s="33" t="s">
        <v>421</v>
      </c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</row>
    <row r="865" spans="1:65" ht="15.75" customHeight="1" x14ac:dyDescent="0.25">
      <c r="A865" s="25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33" t="s">
        <v>1788</v>
      </c>
      <c r="AE865" s="116"/>
      <c r="AF865" s="116"/>
      <c r="AG865" s="116"/>
      <c r="AH865" s="117"/>
      <c r="AI865" s="33" t="s">
        <v>375</v>
      </c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</row>
    <row r="866" spans="1:65" ht="15.75" customHeight="1" x14ac:dyDescent="0.25">
      <c r="A866" s="25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33" t="s">
        <v>1789</v>
      </c>
      <c r="AE866" s="116"/>
      <c r="AF866" s="116"/>
      <c r="AG866" s="116"/>
      <c r="AH866" s="117"/>
      <c r="AI866" s="33" t="s">
        <v>421</v>
      </c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</row>
    <row r="867" spans="1:65" ht="15.75" customHeight="1" x14ac:dyDescent="0.25">
      <c r="A867" s="25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33" t="s">
        <v>1790</v>
      </c>
      <c r="AE867" s="116"/>
      <c r="AF867" s="116"/>
      <c r="AG867" s="116"/>
      <c r="AH867" s="117"/>
      <c r="AI867" s="33" t="s">
        <v>421</v>
      </c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</row>
    <row r="868" spans="1:65" ht="15.75" customHeight="1" x14ac:dyDescent="0.25">
      <c r="A868" s="25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33" t="s">
        <v>1791</v>
      </c>
      <c r="AE868" s="116"/>
      <c r="AF868" s="116"/>
      <c r="AG868" s="116"/>
      <c r="AH868" s="117"/>
      <c r="AI868" s="33" t="s">
        <v>421</v>
      </c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</row>
    <row r="869" spans="1:65" ht="15.75" customHeight="1" x14ac:dyDescent="0.25">
      <c r="A869" s="25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33" t="s">
        <v>1792</v>
      </c>
      <c r="AE869" s="116"/>
      <c r="AF869" s="116"/>
      <c r="AG869" s="116"/>
      <c r="AH869" s="117"/>
      <c r="AI869" s="33" t="s">
        <v>421</v>
      </c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</row>
    <row r="870" spans="1:65" ht="15.75" customHeight="1" x14ac:dyDescent="0.25">
      <c r="A870" s="25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33" t="s">
        <v>1793</v>
      </c>
      <c r="AE870" s="116"/>
      <c r="AF870" s="116"/>
      <c r="AG870" s="116"/>
      <c r="AH870" s="117"/>
      <c r="AI870" s="33" t="s">
        <v>421</v>
      </c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</row>
    <row r="871" spans="1:65" ht="15.75" customHeight="1" x14ac:dyDescent="0.25">
      <c r="A871" s="25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33" t="s">
        <v>1794</v>
      </c>
      <c r="AE871" s="116"/>
      <c r="AF871" s="116"/>
      <c r="AG871" s="116"/>
      <c r="AH871" s="117"/>
      <c r="AI871" s="33" t="s">
        <v>421</v>
      </c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</row>
    <row r="872" spans="1:65" ht="15.75" customHeight="1" x14ac:dyDescent="0.25">
      <c r="A872" s="25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33" t="s">
        <v>1795</v>
      </c>
      <c r="AE872" s="116"/>
      <c r="AF872" s="116"/>
      <c r="AG872" s="116"/>
      <c r="AH872" s="117"/>
      <c r="AI872" s="33" t="s">
        <v>375</v>
      </c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</row>
    <row r="873" spans="1:65" ht="15.75" customHeight="1" x14ac:dyDescent="0.25">
      <c r="A873" s="25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33" t="s">
        <v>1796</v>
      </c>
      <c r="AE873" s="116"/>
      <c r="AF873" s="116"/>
      <c r="AG873" s="116"/>
      <c r="AH873" s="117"/>
      <c r="AI873" s="33" t="s">
        <v>531</v>
      </c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</row>
    <row r="874" spans="1:65" ht="15.75" customHeight="1" x14ac:dyDescent="0.25">
      <c r="A874" s="25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33" t="s">
        <v>1797</v>
      </c>
      <c r="AE874" s="116"/>
      <c r="AF874" s="116"/>
      <c r="AG874" s="116"/>
      <c r="AH874" s="117"/>
      <c r="AI874" s="33" t="s">
        <v>362</v>
      </c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</row>
    <row r="875" spans="1:65" ht="15.75" customHeight="1" x14ac:dyDescent="0.25">
      <c r="A875" s="25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33" t="s">
        <v>1798</v>
      </c>
      <c r="AE875" s="116"/>
      <c r="AF875" s="116"/>
      <c r="AG875" s="116"/>
      <c r="AH875" s="117"/>
      <c r="AI875" s="33" t="s">
        <v>421</v>
      </c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</row>
    <row r="876" spans="1:65" ht="15.75" customHeight="1" x14ac:dyDescent="0.25">
      <c r="A876" s="25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33" t="s">
        <v>1799</v>
      </c>
      <c r="AE876" s="116"/>
      <c r="AF876" s="116"/>
      <c r="AG876" s="116"/>
      <c r="AH876" s="117"/>
      <c r="AI876" s="33" t="s">
        <v>362</v>
      </c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</row>
    <row r="877" spans="1:65" ht="15.75" customHeight="1" x14ac:dyDescent="0.25">
      <c r="A877" s="25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33" t="s">
        <v>1800</v>
      </c>
      <c r="AE877" s="116"/>
      <c r="AF877" s="116"/>
      <c r="AG877" s="116"/>
      <c r="AH877" s="117"/>
      <c r="AI877" s="33" t="s">
        <v>362</v>
      </c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</row>
    <row r="878" spans="1:65" ht="15.75" customHeight="1" x14ac:dyDescent="0.25">
      <c r="A878" s="25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33" t="s">
        <v>1801</v>
      </c>
      <c r="AE878" s="116"/>
      <c r="AF878" s="116"/>
      <c r="AG878" s="116"/>
      <c r="AH878" s="117"/>
      <c r="AI878" s="33" t="s">
        <v>421</v>
      </c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</row>
    <row r="879" spans="1:65" ht="15.75" customHeight="1" x14ac:dyDescent="0.25">
      <c r="A879" s="25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33" t="s">
        <v>1802</v>
      </c>
      <c r="AE879" s="116"/>
      <c r="AF879" s="116"/>
      <c r="AG879" s="116"/>
      <c r="AH879" s="117"/>
      <c r="AI879" s="33" t="s">
        <v>408</v>
      </c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</row>
    <row r="880" spans="1:65" ht="15.75" customHeight="1" x14ac:dyDescent="0.25">
      <c r="A880" s="25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33" t="s">
        <v>1803</v>
      </c>
      <c r="AE880" s="116"/>
      <c r="AF880" s="116"/>
      <c r="AG880" s="116"/>
      <c r="AH880" s="117"/>
      <c r="AI880" s="33" t="s">
        <v>362</v>
      </c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</row>
    <row r="881" spans="1:65" ht="15.75" customHeight="1" x14ac:dyDescent="0.25">
      <c r="A881" s="25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33" t="s">
        <v>1804</v>
      </c>
      <c r="AE881" s="116"/>
      <c r="AF881" s="116"/>
      <c r="AG881" s="116"/>
      <c r="AH881" s="117"/>
      <c r="AI881" s="33" t="s">
        <v>375</v>
      </c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</row>
    <row r="882" spans="1:65" ht="15.75" customHeight="1" x14ac:dyDescent="0.25">
      <c r="A882" s="25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33" t="s">
        <v>1805</v>
      </c>
      <c r="AE882" s="116"/>
      <c r="AF882" s="116"/>
      <c r="AG882" s="116"/>
      <c r="AH882" s="117"/>
      <c r="AI882" s="33" t="s">
        <v>362</v>
      </c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</row>
    <row r="883" spans="1:65" ht="15.75" customHeight="1" x14ac:dyDescent="0.25">
      <c r="A883" s="25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33" t="s">
        <v>1806</v>
      </c>
      <c r="AE883" s="116"/>
      <c r="AF883" s="116"/>
      <c r="AG883" s="116"/>
      <c r="AH883" s="117"/>
      <c r="AI883" s="33" t="s">
        <v>362</v>
      </c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</row>
    <row r="884" spans="1:65" ht="15.75" customHeight="1" x14ac:dyDescent="0.25">
      <c r="A884" s="25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33" t="s">
        <v>1807</v>
      </c>
      <c r="AE884" s="116"/>
      <c r="AF884" s="116"/>
      <c r="AG884" s="116"/>
      <c r="AH884" s="117"/>
      <c r="AI884" s="33" t="s">
        <v>421</v>
      </c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</row>
    <row r="885" spans="1:65" ht="15.75" customHeight="1" x14ac:dyDescent="0.25">
      <c r="A885" s="25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33" t="s">
        <v>1808</v>
      </c>
      <c r="AE885" s="116"/>
      <c r="AF885" s="116"/>
      <c r="AG885" s="116"/>
      <c r="AH885" s="117"/>
      <c r="AI885" s="33" t="s">
        <v>408</v>
      </c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</row>
    <row r="886" spans="1:65" ht="15.75" customHeight="1" x14ac:dyDescent="0.25">
      <c r="A886" s="25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33" t="s">
        <v>1809</v>
      </c>
      <c r="AE886" s="116"/>
      <c r="AF886" s="116"/>
      <c r="AG886" s="116"/>
      <c r="AH886" s="117"/>
      <c r="AI886" s="33" t="s">
        <v>354</v>
      </c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</row>
    <row r="887" spans="1:65" ht="15.75" customHeight="1" x14ac:dyDescent="0.25">
      <c r="A887" s="25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33" t="s">
        <v>1810</v>
      </c>
      <c r="AE887" s="116"/>
      <c r="AF887" s="116"/>
      <c r="AG887" s="116"/>
      <c r="AH887" s="117"/>
      <c r="AI887" s="33" t="s">
        <v>346</v>
      </c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</row>
    <row r="888" spans="1:65" ht="15.75" customHeight="1" x14ac:dyDescent="0.25">
      <c r="A888" s="25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33" t="s">
        <v>1811</v>
      </c>
      <c r="AE888" s="116"/>
      <c r="AF888" s="116"/>
      <c r="AG888" s="116"/>
      <c r="AH888" s="117"/>
      <c r="AI888" s="33" t="s">
        <v>375</v>
      </c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</row>
    <row r="889" spans="1:65" ht="15.75" customHeight="1" x14ac:dyDescent="0.25">
      <c r="A889" s="25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33" t="s">
        <v>1812</v>
      </c>
      <c r="AE889" s="116"/>
      <c r="AF889" s="116"/>
      <c r="AG889" s="116"/>
      <c r="AH889" s="117"/>
      <c r="AI889" s="33" t="s">
        <v>421</v>
      </c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</row>
    <row r="890" spans="1:65" ht="15.75" customHeight="1" x14ac:dyDescent="0.25">
      <c r="A890" s="25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33" t="s">
        <v>1813</v>
      </c>
      <c r="AE890" s="116"/>
      <c r="AF890" s="116"/>
      <c r="AG890" s="116"/>
      <c r="AH890" s="117"/>
      <c r="AI890" s="33" t="s">
        <v>685</v>
      </c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</row>
    <row r="891" spans="1:65" ht="15.75" customHeight="1" x14ac:dyDescent="0.25">
      <c r="A891" s="25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33" t="s">
        <v>1814</v>
      </c>
      <c r="AE891" s="116"/>
      <c r="AF891" s="116"/>
      <c r="AG891" s="116"/>
      <c r="AH891" s="117"/>
      <c r="AI891" s="33" t="s">
        <v>421</v>
      </c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</row>
    <row r="892" spans="1:65" ht="15.75" customHeight="1" x14ac:dyDescent="0.25">
      <c r="A892" s="25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33" t="s">
        <v>1815</v>
      </c>
      <c r="AE892" s="116"/>
      <c r="AF892" s="116"/>
      <c r="AG892" s="116"/>
      <c r="AH892" s="117"/>
      <c r="AI892" s="33" t="s">
        <v>408</v>
      </c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</row>
    <row r="893" spans="1:65" ht="15.75" customHeight="1" x14ac:dyDescent="0.25">
      <c r="A893" s="25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33" t="s">
        <v>1816</v>
      </c>
      <c r="AE893" s="116"/>
      <c r="AF893" s="116"/>
      <c r="AG893" s="116"/>
      <c r="AH893" s="117"/>
      <c r="AI893" s="33" t="s">
        <v>531</v>
      </c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</row>
    <row r="894" spans="1:65" ht="15.75" customHeight="1" x14ac:dyDescent="0.25">
      <c r="A894" s="25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33" t="s">
        <v>1817</v>
      </c>
      <c r="AE894" s="116"/>
      <c r="AF894" s="116"/>
      <c r="AG894" s="116"/>
      <c r="AH894" s="117"/>
      <c r="AI894" s="33" t="s">
        <v>408</v>
      </c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</row>
    <row r="895" spans="1:65" ht="15.75" customHeight="1" x14ac:dyDescent="0.25">
      <c r="A895" s="25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33" t="s">
        <v>1818</v>
      </c>
      <c r="AE895" s="116"/>
      <c r="AF895" s="116"/>
      <c r="AG895" s="116"/>
      <c r="AH895" s="117"/>
      <c r="AI895" s="33" t="s">
        <v>362</v>
      </c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</row>
    <row r="896" spans="1:65" ht="15.75" customHeight="1" x14ac:dyDescent="0.25">
      <c r="A896" s="25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33" t="s">
        <v>1819</v>
      </c>
      <c r="AE896" s="116"/>
      <c r="AF896" s="116"/>
      <c r="AG896" s="116"/>
      <c r="AH896" s="117"/>
      <c r="AI896" s="33" t="s">
        <v>421</v>
      </c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</row>
    <row r="897" spans="1:65" ht="15.75" customHeight="1" x14ac:dyDescent="0.25">
      <c r="A897" s="25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33" t="s">
        <v>1820</v>
      </c>
      <c r="AE897" s="116"/>
      <c r="AF897" s="116"/>
      <c r="AG897" s="116"/>
      <c r="AH897" s="117"/>
      <c r="AI897" s="33" t="s">
        <v>362</v>
      </c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</row>
    <row r="898" spans="1:65" ht="15.75" customHeight="1" x14ac:dyDescent="0.25">
      <c r="A898" s="25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33" t="s">
        <v>1821</v>
      </c>
      <c r="AE898" s="116"/>
      <c r="AF898" s="116"/>
      <c r="AG898" s="116"/>
      <c r="AH898" s="117"/>
      <c r="AI898" s="33" t="s">
        <v>362</v>
      </c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</row>
    <row r="899" spans="1:65" ht="15.75" customHeight="1" x14ac:dyDescent="0.25">
      <c r="A899" s="25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33" t="s">
        <v>1822</v>
      </c>
      <c r="AE899" s="116"/>
      <c r="AF899" s="116"/>
      <c r="AG899" s="116"/>
      <c r="AH899" s="117"/>
      <c r="AI899" s="33" t="s">
        <v>375</v>
      </c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</row>
    <row r="900" spans="1:65" ht="15.75" customHeight="1" x14ac:dyDescent="0.25">
      <c r="A900" s="25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33" t="s">
        <v>1823</v>
      </c>
      <c r="AE900" s="116"/>
      <c r="AF900" s="116"/>
      <c r="AG900" s="116"/>
      <c r="AH900" s="117"/>
      <c r="AI900" s="33" t="s">
        <v>421</v>
      </c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</row>
    <row r="901" spans="1:65" ht="15.75" customHeight="1" x14ac:dyDescent="0.25">
      <c r="A901" s="25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33" t="s">
        <v>1824</v>
      </c>
      <c r="AE901" s="116"/>
      <c r="AF901" s="116"/>
      <c r="AG901" s="116"/>
      <c r="AH901" s="117"/>
      <c r="AI901" s="33" t="s">
        <v>362</v>
      </c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</row>
    <row r="902" spans="1:65" ht="15.75" customHeight="1" x14ac:dyDescent="0.25">
      <c r="A902" s="25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33" t="s">
        <v>1825</v>
      </c>
      <c r="AE902" s="116"/>
      <c r="AF902" s="116"/>
      <c r="AG902" s="116"/>
      <c r="AH902" s="117"/>
      <c r="AI902" s="33" t="s">
        <v>685</v>
      </c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</row>
    <row r="903" spans="1:65" ht="15.75" customHeight="1" x14ac:dyDescent="0.25">
      <c r="A903" s="25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33" t="s">
        <v>1826</v>
      </c>
      <c r="AE903" s="116"/>
      <c r="AF903" s="116"/>
      <c r="AG903" s="116"/>
      <c r="AH903" s="117"/>
      <c r="AI903" s="33" t="s">
        <v>375</v>
      </c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</row>
    <row r="904" spans="1:65" ht="15.75" customHeight="1" x14ac:dyDescent="0.25">
      <c r="A904" s="25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33" t="s">
        <v>1827</v>
      </c>
      <c r="AE904" s="116"/>
      <c r="AF904" s="116"/>
      <c r="AG904" s="116"/>
      <c r="AH904" s="117"/>
      <c r="AI904" s="33" t="s">
        <v>346</v>
      </c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</row>
    <row r="905" spans="1:65" ht="15.75" customHeight="1" x14ac:dyDescent="0.25">
      <c r="A905" s="25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33" t="s">
        <v>1828</v>
      </c>
      <c r="AE905" s="116"/>
      <c r="AF905" s="116"/>
      <c r="AG905" s="116"/>
      <c r="AH905" s="117"/>
      <c r="AI905" s="33" t="s">
        <v>354</v>
      </c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</row>
    <row r="906" spans="1:65" ht="15.75" customHeight="1" x14ac:dyDescent="0.25">
      <c r="A906" s="25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33" t="s">
        <v>1829</v>
      </c>
      <c r="AE906" s="116"/>
      <c r="AF906" s="116"/>
      <c r="AG906" s="116"/>
      <c r="AH906" s="117"/>
      <c r="AI906" s="33" t="s">
        <v>531</v>
      </c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</row>
    <row r="907" spans="1:65" ht="15.75" customHeight="1" x14ac:dyDescent="0.25">
      <c r="A907" s="25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33" t="s">
        <v>1830</v>
      </c>
      <c r="AE907" s="116"/>
      <c r="AF907" s="116"/>
      <c r="AG907" s="116"/>
      <c r="AH907" s="117"/>
      <c r="AI907" s="33" t="s">
        <v>375</v>
      </c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</row>
    <row r="908" spans="1:65" ht="15.75" customHeight="1" x14ac:dyDescent="0.25">
      <c r="A908" s="25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33" t="s">
        <v>1831</v>
      </c>
      <c r="AE908" s="116"/>
      <c r="AF908" s="116"/>
      <c r="AG908" s="116"/>
      <c r="AH908" s="117"/>
      <c r="AI908" s="33" t="s">
        <v>362</v>
      </c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</row>
    <row r="909" spans="1:65" ht="15.75" customHeight="1" x14ac:dyDescent="0.25">
      <c r="A909" s="25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33" t="s">
        <v>1832</v>
      </c>
      <c r="AE909" s="116"/>
      <c r="AF909" s="116"/>
      <c r="AG909" s="116"/>
      <c r="AH909" s="117"/>
      <c r="AI909" s="33" t="s">
        <v>375</v>
      </c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</row>
    <row r="910" spans="1:65" ht="15.75" customHeight="1" x14ac:dyDescent="0.25">
      <c r="A910" s="25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33" t="s">
        <v>1833</v>
      </c>
      <c r="AE910" s="116"/>
      <c r="AF910" s="116"/>
      <c r="AG910" s="116"/>
      <c r="AH910" s="117"/>
      <c r="AI910" s="33" t="s">
        <v>375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</row>
    <row r="911" spans="1:65" ht="15.75" customHeight="1" x14ac:dyDescent="0.25">
      <c r="A911" s="25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33" t="s">
        <v>1834</v>
      </c>
      <c r="AE911" s="116"/>
      <c r="AF911" s="116"/>
      <c r="AG911" s="116"/>
      <c r="AH911" s="117"/>
      <c r="AI911" s="33" t="s">
        <v>421</v>
      </c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</row>
    <row r="912" spans="1:65" ht="15.75" customHeight="1" x14ac:dyDescent="0.25">
      <c r="A912" s="25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33" t="s">
        <v>1835</v>
      </c>
      <c r="AE912" s="116"/>
      <c r="AF912" s="116"/>
      <c r="AG912" s="116"/>
      <c r="AH912" s="117"/>
      <c r="AI912" s="33" t="s">
        <v>346</v>
      </c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</row>
    <row r="913" spans="1:65" ht="15.75" customHeight="1" x14ac:dyDescent="0.25">
      <c r="A913" s="25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33" t="s">
        <v>1836</v>
      </c>
      <c r="AE913" s="116"/>
      <c r="AF913" s="116"/>
      <c r="AG913" s="116"/>
      <c r="AH913" s="117"/>
      <c r="AI913" s="33" t="s">
        <v>362</v>
      </c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</row>
    <row r="914" spans="1:65" ht="15.75" customHeight="1" x14ac:dyDescent="0.25">
      <c r="A914" s="25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33" t="s">
        <v>1837</v>
      </c>
      <c r="AE914" s="116"/>
      <c r="AF914" s="116"/>
      <c r="AG914" s="116"/>
      <c r="AH914" s="117"/>
      <c r="AI914" s="33" t="s">
        <v>421</v>
      </c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</row>
    <row r="915" spans="1:65" ht="15.75" customHeight="1" x14ac:dyDescent="0.25">
      <c r="A915" s="25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33" t="s">
        <v>1838</v>
      </c>
      <c r="AE915" s="116"/>
      <c r="AF915" s="116"/>
      <c r="AG915" s="116"/>
      <c r="AH915" s="117"/>
      <c r="AI915" s="33" t="s">
        <v>421</v>
      </c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</row>
    <row r="916" spans="1:65" ht="15.75" customHeight="1" x14ac:dyDescent="0.25">
      <c r="A916" s="25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33" t="s">
        <v>1839</v>
      </c>
      <c r="AE916" s="116"/>
      <c r="AF916" s="116"/>
      <c r="AG916" s="116"/>
      <c r="AH916" s="117"/>
      <c r="AI916" s="33" t="s">
        <v>362</v>
      </c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</row>
    <row r="917" spans="1:65" ht="15.75" customHeight="1" x14ac:dyDescent="0.25">
      <c r="A917" s="25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33" t="s">
        <v>1840</v>
      </c>
      <c r="AE917" s="116"/>
      <c r="AF917" s="116"/>
      <c r="AG917" s="116"/>
      <c r="AH917" s="117"/>
      <c r="AI917" s="33" t="s">
        <v>421</v>
      </c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</row>
    <row r="918" spans="1:65" ht="15.75" customHeight="1" x14ac:dyDescent="0.25">
      <c r="A918" s="25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33" t="s">
        <v>1841</v>
      </c>
      <c r="AE918" s="116"/>
      <c r="AF918" s="116"/>
      <c r="AG918" s="116"/>
      <c r="AH918" s="117"/>
      <c r="AI918" s="33" t="s">
        <v>531</v>
      </c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</row>
    <row r="919" spans="1:65" ht="15.75" customHeight="1" x14ac:dyDescent="0.25">
      <c r="A919" s="25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33" t="s">
        <v>1842</v>
      </c>
      <c r="AE919" s="116"/>
      <c r="AF919" s="116"/>
      <c r="AG919" s="116"/>
      <c r="AH919" s="117"/>
      <c r="AI919" s="33" t="s">
        <v>421</v>
      </c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</row>
    <row r="920" spans="1:65" ht="15.75" customHeight="1" x14ac:dyDescent="0.25">
      <c r="A920" s="25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33" t="s">
        <v>1843</v>
      </c>
      <c r="AE920" s="116"/>
      <c r="AF920" s="116"/>
      <c r="AG920" s="116"/>
      <c r="AH920" s="117"/>
      <c r="AI920" s="33" t="s">
        <v>375</v>
      </c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</row>
    <row r="921" spans="1:65" ht="15.75" customHeight="1" x14ac:dyDescent="0.25">
      <c r="A921" s="25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33" t="s">
        <v>1844</v>
      </c>
      <c r="AE921" s="116"/>
      <c r="AF921" s="116"/>
      <c r="AG921" s="116"/>
      <c r="AH921" s="117"/>
      <c r="AI921" s="33" t="s">
        <v>346</v>
      </c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</row>
    <row r="922" spans="1:65" ht="15.75" customHeight="1" x14ac:dyDescent="0.25">
      <c r="A922" s="25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33" t="s">
        <v>1845</v>
      </c>
      <c r="AE922" s="116"/>
      <c r="AF922" s="116"/>
      <c r="AG922" s="116"/>
      <c r="AH922" s="117"/>
      <c r="AI922" s="33" t="s">
        <v>408</v>
      </c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</row>
    <row r="923" spans="1:65" ht="15.75" customHeight="1" x14ac:dyDescent="0.25">
      <c r="A923" s="25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33" t="s">
        <v>1846</v>
      </c>
      <c r="AE923" s="116"/>
      <c r="AF923" s="116"/>
      <c r="AG923" s="116"/>
      <c r="AH923" s="117"/>
      <c r="AI923" s="33" t="s">
        <v>421</v>
      </c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</row>
    <row r="924" spans="1:65" ht="15.75" customHeight="1" x14ac:dyDescent="0.25">
      <c r="A924" s="25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33" t="s">
        <v>1847</v>
      </c>
      <c r="AE924" s="116"/>
      <c r="AF924" s="116"/>
      <c r="AG924" s="116"/>
      <c r="AH924" s="117"/>
      <c r="AI924" s="33" t="s">
        <v>685</v>
      </c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</row>
    <row r="925" spans="1:65" ht="15.75" customHeight="1" x14ac:dyDescent="0.25">
      <c r="A925" s="25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33" t="s">
        <v>1848</v>
      </c>
      <c r="AE925" s="116"/>
      <c r="AF925" s="116"/>
      <c r="AG925" s="116"/>
      <c r="AH925" s="117"/>
      <c r="AI925" s="33" t="s">
        <v>375</v>
      </c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</row>
    <row r="926" spans="1:65" ht="15.75" customHeight="1" x14ac:dyDescent="0.25">
      <c r="A926" s="25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33" t="s">
        <v>1849</v>
      </c>
      <c r="AE926" s="116"/>
      <c r="AF926" s="116"/>
      <c r="AG926" s="116"/>
      <c r="AH926" s="117"/>
      <c r="AI926" s="33" t="s">
        <v>362</v>
      </c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</row>
    <row r="927" spans="1:65" ht="15.75" customHeight="1" x14ac:dyDescent="0.25">
      <c r="A927" s="25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33" t="s">
        <v>1850</v>
      </c>
      <c r="AE927" s="116"/>
      <c r="AF927" s="116"/>
      <c r="AG927" s="116"/>
      <c r="AH927" s="117"/>
      <c r="AI927" s="33" t="s">
        <v>346</v>
      </c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</row>
    <row r="928" spans="1:65" ht="15.75" customHeight="1" x14ac:dyDescent="0.25">
      <c r="A928" s="25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33" t="s">
        <v>1851</v>
      </c>
      <c r="AE928" s="116"/>
      <c r="AF928" s="116"/>
      <c r="AG928" s="116"/>
      <c r="AH928" s="117"/>
      <c r="AI928" s="33" t="s">
        <v>346</v>
      </c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</row>
    <row r="929" spans="1:65" ht="15.75" customHeight="1" x14ac:dyDescent="0.25">
      <c r="A929" s="25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33" t="s">
        <v>1852</v>
      </c>
      <c r="AE929" s="116"/>
      <c r="AF929" s="116"/>
      <c r="AG929" s="116"/>
      <c r="AH929" s="117"/>
      <c r="AI929" s="33" t="s">
        <v>375</v>
      </c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</row>
    <row r="930" spans="1:65" ht="15.75" customHeight="1" x14ac:dyDescent="0.25">
      <c r="A930" s="25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33" t="s">
        <v>1853</v>
      </c>
      <c r="AE930" s="116"/>
      <c r="AF930" s="116"/>
      <c r="AG930" s="116"/>
      <c r="AH930" s="117"/>
      <c r="AI930" s="33" t="s">
        <v>598</v>
      </c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</row>
    <row r="931" spans="1:65" ht="15.75" customHeight="1" x14ac:dyDescent="0.25">
      <c r="A931" s="25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33" t="s">
        <v>1854</v>
      </c>
      <c r="AE931" s="116"/>
      <c r="AF931" s="116"/>
      <c r="AG931" s="116"/>
      <c r="AH931" s="117"/>
      <c r="AI931" s="33" t="s">
        <v>346</v>
      </c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</row>
    <row r="932" spans="1:65" ht="15.75" customHeight="1" x14ac:dyDescent="0.25">
      <c r="A932" s="25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33" t="s">
        <v>1855</v>
      </c>
      <c r="AE932" s="116"/>
      <c r="AF932" s="116"/>
      <c r="AG932" s="116"/>
      <c r="AH932" s="117"/>
      <c r="AI932" s="33" t="s">
        <v>598</v>
      </c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</row>
    <row r="933" spans="1:65" ht="15.75" customHeight="1" x14ac:dyDescent="0.25">
      <c r="A933" s="25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33" t="s">
        <v>1856</v>
      </c>
      <c r="AE933" s="116"/>
      <c r="AF933" s="116"/>
      <c r="AG933" s="116"/>
      <c r="AH933" s="117"/>
      <c r="AI933" s="33" t="s">
        <v>362</v>
      </c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</row>
    <row r="934" spans="1:65" ht="15.75" customHeight="1" x14ac:dyDescent="0.25">
      <c r="A934" s="25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33" t="s">
        <v>1857</v>
      </c>
      <c r="AE934" s="116"/>
      <c r="AF934" s="116"/>
      <c r="AG934" s="116"/>
      <c r="AH934" s="117"/>
      <c r="AI934" s="33" t="s">
        <v>598</v>
      </c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</row>
    <row r="935" spans="1:65" ht="15.75" customHeight="1" x14ac:dyDescent="0.25">
      <c r="A935" s="25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33" t="s">
        <v>1858</v>
      </c>
      <c r="AE935" s="116"/>
      <c r="AF935" s="116"/>
      <c r="AG935" s="116"/>
      <c r="AH935" s="117"/>
      <c r="AI935" s="33" t="s">
        <v>375</v>
      </c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</row>
    <row r="936" spans="1:65" ht="15.75" customHeight="1" x14ac:dyDescent="0.25">
      <c r="A936" s="25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33" t="s">
        <v>1859</v>
      </c>
      <c r="AE936" s="116"/>
      <c r="AF936" s="116"/>
      <c r="AG936" s="116"/>
      <c r="AH936" s="117"/>
      <c r="AI936" s="33" t="s">
        <v>354</v>
      </c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</row>
    <row r="937" spans="1:65" ht="15.75" customHeight="1" x14ac:dyDescent="0.25">
      <c r="A937" s="25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33" t="s">
        <v>1860</v>
      </c>
      <c r="AE937" s="116"/>
      <c r="AF937" s="116"/>
      <c r="AG937" s="116"/>
      <c r="AH937" s="117"/>
      <c r="AI937" s="33" t="s">
        <v>685</v>
      </c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</row>
    <row r="938" spans="1:65" ht="15.75" customHeight="1" x14ac:dyDescent="0.25">
      <c r="A938" s="25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33" t="s">
        <v>1861</v>
      </c>
      <c r="AE938" s="116"/>
      <c r="AF938" s="116"/>
      <c r="AG938" s="116"/>
      <c r="AH938" s="117"/>
      <c r="AI938" s="33" t="s">
        <v>421</v>
      </c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</row>
    <row r="939" spans="1:65" ht="15.75" customHeight="1" x14ac:dyDescent="0.25">
      <c r="A939" s="25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33" t="s">
        <v>1862</v>
      </c>
      <c r="AE939" s="116"/>
      <c r="AF939" s="116"/>
      <c r="AG939" s="116"/>
      <c r="AH939" s="117"/>
      <c r="AI939" s="33" t="s">
        <v>598</v>
      </c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</row>
    <row r="940" spans="1:65" ht="15.75" customHeight="1" x14ac:dyDescent="0.25">
      <c r="A940" s="25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33" t="s">
        <v>1863</v>
      </c>
      <c r="AE940" s="116"/>
      <c r="AF940" s="116"/>
      <c r="AG940" s="116"/>
      <c r="AH940" s="117"/>
      <c r="AI940" s="33" t="s">
        <v>685</v>
      </c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</row>
    <row r="941" spans="1:65" ht="15.75" customHeight="1" x14ac:dyDescent="0.25">
      <c r="A941" s="25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33" t="s">
        <v>1864</v>
      </c>
      <c r="AE941" s="116"/>
      <c r="AF941" s="116"/>
      <c r="AG941" s="116"/>
      <c r="AH941" s="117"/>
      <c r="AI941" s="33" t="s">
        <v>685</v>
      </c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</row>
    <row r="942" spans="1:65" ht="15.75" customHeight="1" x14ac:dyDescent="0.25">
      <c r="A942" s="25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33" t="s">
        <v>1865</v>
      </c>
      <c r="AE942" s="116"/>
      <c r="AF942" s="116"/>
      <c r="AG942" s="116"/>
      <c r="AH942" s="117"/>
      <c r="AI942" s="33" t="s">
        <v>598</v>
      </c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</row>
    <row r="943" spans="1:65" ht="15.75" customHeight="1" x14ac:dyDescent="0.25">
      <c r="A943" s="25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33" t="s">
        <v>1866</v>
      </c>
      <c r="AE943" s="116"/>
      <c r="AF943" s="116"/>
      <c r="AG943" s="116"/>
      <c r="AH943" s="117"/>
      <c r="AI943" s="33" t="s">
        <v>685</v>
      </c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</row>
    <row r="944" spans="1:65" ht="15.75" customHeight="1" x14ac:dyDescent="0.25">
      <c r="A944" s="25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33" t="s">
        <v>1867</v>
      </c>
      <c r="AE944" s="116"/>
      <c r="AF944" s="116"/>
      <c r="AG944" s="116"/>
      <c r="AH944" s="117"/>
      <c r="AI944" s="33" t="s">
        <v>408</v>
      </c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</row>
    <row r="945" spans="1:65" ht="15.75" customHeight="1" x14ac:dyDescent="0.25">
      <c r="A945" s="25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33" t="s">
        <v>1868</v>
      </c>
      <c r="AE945" s="116"/>
      <c r="AF945" s="116"/>
      <c r="AG945" s="116"/>
      <c r="AH945" s="117"/>
      <c r="AI945" s="33" t="s">
        <v>346</v>
      </c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</row>
    <row r="946" spans="1:65" ht="15.75" customHeight="1" x14ac:dyDescent="0.25">
      <c r="A946" s="25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33" t="s">
        <v>1869</v>
      </c>
      <c r="AE946" s="116"/>
      <c r="AF946" s="116"/>
      <c r="AG946" s="116"/>
      <c r="AH946" s="117"/>
      <c r="AI946" s="33" t="s">
        <v>362</v>
      </c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</row>
    <row r="947" spans="1:65" ht="15.75" customHeight="1" x14ac:dyDescent="0.25">
      <c r="A947" s="25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33" t="s">
        <v>1870</v>
      </c>
      <c r="AE947" s="116"/>
      <c r="AF947" s="116"/>
      <c r="AG947" s="116"/>
      <c r="AH947" s="117"/>
      <c r="AI947" s="33" t="s">
        <v>531</v>
      </c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</row>
    <row r="948" spans="1:65" ht="15.75" customHeight="1" x14ac:dyDescent="0.25">
      <c r="A948" s="25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33" t="s">
        <v>1871</v>
      </c>
      <c r="AE948" s="116"/>
      <c r="AF948" s="116"/>
      <c r="AG948" s="116"/>
      <c r="AH948" s="117"/>
      <c r="AI948" s="33" t="s">
        <v>362</v>
      </c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</row>
    <row r="949" spans="1:65" ht="15.75" customHeight="1" x14ac:dyDescent="0.25">
      <c r="A949" s="25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33" t="s">
        <v>1872</v>
      </c>
      <c r="AE949" s="116"/>
      <c r="AF949" s="116"/>
      <c r="AG949" s="116"/>
      <c r="AH949" s="117"/>
      <c r="AI949" s="33" t="s">
        <v>362</v>
      </c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</row>
    <row r="950" spans="1:65" ht="15.75" customHeight="1" x14ac:dyDescent="0.25">
      <c r="A950" s="25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33" t="s">
        <v>1873</v>
      </c>
      <c r="AE950" s="116"/>
      <c r="AF950" s="116"/>
      <c r="AG950" s="116"/>
      <c r="AH950" s="117"/>
      <c r="AI950" s="33" t="s">
        <v>408</v>
      </c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</row>
    <row r="951" spans="1:65" ht="15.75" customHeight="1" x14ac:dyDescent="0.25">
      <c r="A951" s="25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33" t="s">
        <v>1874</v>
      </c>
      <c r="AE951" s="116"/>
      <c r="AF951" s="116"/>
      <c r="AG951" s="116"/>
      <c r="AH951" s="117"/>
      <c r="AI951" s="33" t="s">
        <v>421</v>
      </c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</row>
    <row r="952" spans="1:65" ht="15.75" customHeight="1" x14ac:dyDescent="0.25">
      <c r="A952" s="25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33" t="s">
        <v>1875</v>
      </c>
      <c r="AE952" s="116"/>
      <c r="AF952" s="116"/>
      <c r="AG952" s="116"/>
      <c r="AH952" s="117"/>
      <c r="AI952" s="33" t="s">
        <v>375</v>
      </c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</row>
    <row r="953" spans="1:65" ht="15.75" customHeight="1" x14ac:dyDescent="0.25">
      <c r="A953" s="25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33" t="s">
        <v>1876</v>
      </c>
      <c r="AE953" s="116"/>
      <c r="AF953" s="116"/>
      <c r="AG953" s="116"/>
      <c r="AH953" s="117"/>
      <c r="AI953" s="33" t="s">
        <v>375</v>
      </c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</row>
    <row r="954" spans="1:65" ht="15.75" customHeight="1" x14ac:dyDescent="0.25">
      <c r="A954" s="25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33" t="s">
        <v>1877</v>
      </c>
      <c r="AE954" s="116"/>
      <c r="AF954" s="116"/>
      <c r="AG954" s="116"/>
      <c r="AH954" s="117"/>
      <c r="AI954" s="33" t="s">
        <v>362</v>
      </c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</row>
    <row r="955" spans="1:65" ht="15.75" customHeight="1" x14ac:dyDescent="0.25">
      <c r="A955" s="25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33" t="s">
        <v>1878</v>
      </c>
      <c r="AE955" s="116"/>
      <c r="AF955" s="116"/>
      <c r="AG955" s="116"/>
      <c r="AH955" s="117"/>
      <c r="AI955" s="33" t="s">
        <v>362</v>
      </c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</row>
    <row r="956" spans="1:65" ht="15.75" customHeight="1" x14ac:dyDescent="0.25">
      <c r="A956" s="25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33" t="s">
        <v>1879</v>
      </c>
      <c r="AE956" s="116"/>
      <c r="AF956" s="116"/>
      <c r="AG956" s="116"/>
      <c r="AH956" s="117"/>
      <c r="AI956" s="33" t="s">
        <v>421</v>
      </c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</row>
    <row r="957" spans="1:65" ht="15.75" customHeight="1" x14ac:dyDescent="0.25">
      <c r="A957" s="25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</row>
    <row r="958" spans="1:65" ht="15.75" customHeight="1" x14ac:dyDescent="0.25">
      <c r="A958" s="25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</row>
    <row r="959" spans="1:65" ht="15.75" customHeight="1" x14ac:dyDescent="0.25">
      <c r="A959" s="25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</row>
    <row r="960" spans="1:65" ht="15.75" customHeight="1" x14ac:dyDescent="0.25">
      <c r="A960" s="25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</row>
    <row r="961" spans="1:65" ht="15.75" customHeight="1" x14ac:dyDescent="0.25">
      <c r="A961" s="25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</row>
    <row r="962" spans="1:65" ht="15.75" customHeight="1" x14ac:dyDescent="0.25">
      <c r="A962" s="25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</row>
    <row r="963" spans="1:65" ht="15.75" customHeight="1" x14ac:dyDescent="0.25">
      <c r="A963" s="25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</row>
    <row r="964" spans="1:65" ht="15.75" customHeight="1" x14ac:dyDescent="0.25">
      <c r="A964" s="25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</row>
    <row r="965" spans="1:65" ht="15.75" customHeight="1" x14ac:dyDescent="0.25">
      <c r="A965" s="25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</row>
    <row r="966" spans="1:65" ht="15.75" customHeight="1" x14ac:dyDescent="0.25">
      <c r="A966" s="25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</row>
    <row r="967" spans="1:65" ht="15.75" customHeight="1" x14ac:dyDescent="0.25">
      <c r="A967" s="25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</row>
    <row r="968" spans="1:65" ht="15.75" customHeight="1" x14ac:dyDescent="0.25">
      <c r="A968" s="25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</row>
    <row r="969" spans="1:65" ht="15.75" customHeight="1" x14ac:dyDescent="0.25">
      <c r="A969" s="25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</row>
    <row r="970" spans="1:65" ht="15.75" customHeight="1" x14ac:dyDescent="0.25">
      <c r="A970" s="25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</row>
    <row r="971" spans="1:65" ht="15.75" customHeight="1" x14ac:dyDescent="0.25">
      <c r="A971" s="25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</row>
    <row r="972" spans="1:65" ht="15.75" customHeight="1" x14ac:dyDescent="0.25">
      <c r="A972" s="25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</row>
    <row r="973" spans="1:65" ht="15.75" customHeight="1" x14ac:dyDescent="0.25">
      <c r="A973" s="25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</row>
    <row r="974" spans="1:65" ht="15.75" customHeight="1" x14ac:dyDescent="0.25">
      <c r="A974" s="25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</row>
    <row r="975" spans="1:65" ht="15.75" customHeight="1" x14ac:dyDescent="0.25">
      <c r="A975" s="25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</row>
    <row r="976" spans="1:65" ht="15.75" customHeight="1" x14ac:dyDescent="0.25">
      <c r="A976" s="25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</row>
    <row r="977" spans="1:65" ht="15.75" customHeight="1" x14ac:dyDescent="0.25">
      <c r="A977" s="25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</row>
    <row r="978" spans="1:65" ht="15.75" customHeight="1" x14ac:dyDescent="0.25">
      <c r="A978" s="25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</row>
    <row r="979" spans="1:65" ht="15.75" customHeight="1" x14ac:dyDescent="0.25">
      <c r="A979" s="25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</row>
    <row r="980" spans="1:65" ht="15.75" customHeight="1" x14ac:dyDescent="0.25">
      <c r="A980" s="25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</row>
    <row r="981" spans="1:65" ht="15.75" customHeight="1" x14ac:dyDescent="0.25">
      <c r="A981" s="25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</row>
    <row r="982" spans="1:65" ht="15.75" customHeight="1" x14ac:dyDescent="0.25">
      <c r="A982" s="25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</row>
    <row r="983" spans="1:65" ht="15.75" customHeight="1" x14ac:dyDescent="0.25">
      <c r="A983" s="25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</row>
    <row r="984" spans="1:65" ht="15.75" customHeight="1" x14ac:dyDescent="0.25">
      <c r="A984" s="25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</row>
    <row r="985" spans="1:65" ht="15.75" customHeight="1" x14ac:dyDescent="0.25">
      <c r="A985" s="25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</row>
    <row r="986" spans="1:65" ht="15.75" customHeight="1" x14ac:dyDescent="0.25">
      <c r="A986" s="25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</row>
    <row r="987" spans="1:65" ht="15.75" customHeight="1" x14ac:dyDescent="0.25">
      <c r="A987" s="25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</row>
    <row r="988" spans="1:65" ht="15.75" customHeight="1" x14ac:dyDescent="0.25">
      <c r="A988" s="25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</row>
    <row r="989" spans="1:65" ht="15.75" customHeight="1" x14ac:dyDescent="0.25">
      <c r="A989" s="25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</row>
    <row r="990" spans="1:65" ht="15.75" customHeight="1" x14ac:dyDescent="0.25">
      <c r="A990" s="25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</row>
    <row r="991" spans="1:65" ht="15.75" customHeight="1" x14ac:dyDescent="0.25">
      <c r="A991" s="25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</row>
    <row r="992" spans="1:65" ht="15.75" customHeight="1" x14ac:dyDescent="0.25">
      <c r="A992" s="25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</row>
    <row r="993" spans="1:65" ht="15.75" customHeight="1" x14ac:dyDescent="0.25">
      <c r="A993" s="25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</row>
    <row r="994" spans="1:65" ht="15.75" customHeight="1" x14ac:dyDescent="0.25">
      <c r="A994" s="25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</row>
    <row r="995" spans="1:65" ht="15.75" customHeight="1" x14ac:dyDescent="0.25">
      <c r="A995" s="25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</row>
    <row r="996" spans="1:65" ht="15.75" customHeight="1" x14ac:dyDescent="0.25">
      <c r="A996" s="25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</row>
    <row r="997" spans="1:65" ht="15.75" customHeight="1" x14ac:dyDescent="0.25">
      <c r="A997" s="25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</row>
    <row r="998" spans="1:65" ht="15.75" customHeight="1" x14ac:dyDescent="0.25">
      <c r="A998" s="25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</row>
    <row r="999" spans="1:65" ht="15.75" customHeight="1" x14ac:dyDescent="0.25">
      <c r="A999" s="25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</row>
    <row r="1000" spans="1:65" ht="15.75" customHeight="1" x14ac:dyDescent="0.25">
      <c r="A1000" s="25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17"/>
      <c r="BC1000" s="117"/>
      <c r="BD1000" s="117"/>
      <c r="BE1000" s="117"/>
      <c r="BF1000" s="117"/>
      <c r="BG1000" s="117"/>
      <c r="BH1000" s="117"/>
      <c r="BI1000" s="117"/>
      <c r="BJ1000" s="117"/>
      <c r="BK1000" s="117"/>
      <c r="BL1000" s="117"/>
      <c r="BM1000" s="117"/>
    </row>
    <row r="1001" spans="1:65" ht="15.75" customHeight="1" x14ac:dyDescent="0.25">
      <c r="A1001" s="25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  <c r="BD1001" s="117"/>
      <c r="BE1001" s="117"/>
      <c r="BF1001" s="117"/>
      <c r="BG1001" s="117"/>
      <c r="BH1001" s="117"/>
      <c r="BI1001" s="117"/>
      <c r="BJ1001" s="117"/>
      <c r="BK1001" s="117"/>
      <c r="BL1001" s="117"/>
      <c r="BM1001" s="117"/>
    </row>
    <row r="1002" spans="1:65" ht="15.75" customHeight="1" x14ac:dyDescent="0.25">
      <c r="A1002" s="25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17"/>
      <c r="BC1002" s="117"/>
      <c r="BD1002" s="117"/>
      <c r="BE1002" s="117"/>
      <c r="BF1002" s="117"/>
      <c r="BG1002" s="117"/>
      <c r="BH1002" s="117"/>
      <c r="BI1002" s="117"/>
      <c r="BJ1002" s="117"/>
      <c r="BK1002" s="117"/>
      <c r="BL1002" s="117"/>
      <c r="BM1002" s="117"/>
    </row>
    <row r="1003" spans="1:65" ht="15.75" customHeight="1" x14ac:dyDescent="0.25">
      <c r="A1003" s="25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17"/>
      <c r="BC1003" s="117"/>
      <c r="BD1003" s="117"/>
      <c r="BE1003" s="117"/>
      <c r="BF1003" s="117"/>
      <c r="BG1003" s="117"/>
      <c r="BH1003" s="117"/>
      <c r="BI1003" s="117"/>
      <c r="BJ1003" s="117"/>
      <c r="BK1003" s="117"/>
      <c r="BL1003" s="117"/>
      <c r="BM1003" s="117"/>
    </row>
    <row r="1004" spans="1:65" ht="15.75" customHeight="1" x14ac:dyDescent="0.25">
      <c r="A1004" s="25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17"/>
      <c r="BC1004" s="117"/>
      <c r="BD1004" s="117"/>
      <c r="BE1004" s="117"/>
      <c r="BF1004" s="117"/>
      <c r="BG1004" s="117"/>
      <c r="BH1004" s="117"/>
      <c r="BI1004" s="117"/>
      <c r="BJ1004" s="117"/>
      <c r="BK1004" s="117"/>
      <c r="BL1004" s="117"/>
      <c r="BM1004" s="117"/>
    </row>
    <row r="1005" spans="1:65" ht="15.75" customHeight="1" x14ac:dyDescent="0.25">
      <c r="A1005" s="25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17"/>
      <c r="BC1005" s="117"/>
      <c r="BD1005" s="117"/>
      <c r="BE1005" s="117"/>
      <c r="BF1005" s="117"/>
      <c r="BG1005" s="117"/>
      <c r="BH1005" s="117"/>
      <c r="BI1005" s="117"/>
      <c r="BJ1005" s="117"/>
      <c r="BK1005" s="117"/>
      <c r="BL1005" s="117"/>
      <c r="BM1005" s="117"/>
    </row>
    <row r="1006" spans="1:65" ht="15.75" customHeight="1" x14ac:dyDescent="0.25">
      <c r="A1006" s="25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17"/>
      <c r="BC1006" s="117"/>
      <c r="BD1006" s="117"/>
      <c r="BE1006" s="117"/>
      <c r="BF1006" s="117"/>
      <c r="BG1006" s="117"/>
      <c r="BH1006" s="117"/>
      <c r="BI1006" s="117"/>
      <c r="BJ1006" s="117"/>
      <c r="BK1006" s="117"/>
      <c r="BL1006" s="117"/>
      <c r="BM1006" s="117"/>
    </row>
    <row r="1007" spans="1:65" ht="15.75" customHeight="1" x14ac:dyDescent="0.25">
      <c r="A1007" s="25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17"/>
      <c r="BC1007" s="117"/>
      <c r="BD1007" s="117"/>
      <c r="BE1007" s="117"/>
      <c r="BF1007" s="117"/>
      <c r="BG1007" s="117"/>
      <c r="BH1007" s="117"/>
      <c r="BI1007" s="117"/>
      <c r="BJ1007" s="117"/>
      <c r="BK1007" s="117"/>
      <c r="BL1007" s="117"/>
      <c r="BM1007" s="117"/>
    </row>
    <row r="1008" spans="1:65" ht="15.75" customHeight="1" x14ac:dyDescent="0.25">
      <c r="A1008" s="25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117"/>
      <c r="BL1008" s="117"/>
      <c r="BM1008" s="117"/>
    </row>
    <row r="1009" spans="1:65" ht="15.75" customHeight="1" x14ac:dyDescent="0.25">
      <c r="A1009" s="25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  <c r="BD1009" s="117"/>
      <c r="BE1009" s="117"/>
      <c r="BF1009" s="117"/>
      <c r="BG1009" s="117"/>
      <c r="BH1009" s="117"/>
      <c r="BI1009" s="117"/>
      <c r="BJ1009" s="117"/>
      <c r="BK1009" s="117"/>
      <c r="BL1009" s="117"/>
      <c r="BM1009" s="117"/>
    </row>
    <row r="1010" spans="1:65" ht="15.75" customHeight="1" x14ac:dyDescent="0.25">
      <c r="A1010" s="25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17"/>
      <c r="BC1010" s="117"/>
      <c r="BD1010" s="117"/>
      <c r="BE1010" s="117"/>
      <c r="BF1010" s="117"/>
      <c r="BG1010" s="117"/>
      <c r="BH1010" s="117"/>
      <c r="BI1010" s="117"/>
      <c r="BJ1010" s="117"/>
      <c r="BK1010" s="117"/>
      <c r="BL1010" s="117"/>
      <c r="BM1010" s="117"/>
    </row>
    <row r="1011" spans="1:65" ht="15.75" customHeight="1" x14ac:dyDescent="0.25">
      <c r="A1011" s="25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  <c r="BD1011" s="117"/>
      <c r="BE1011" s="117"/>
      <c r="BF1011" s="117"/>
      <c r="BG1011" s="117"/>
      <c r="BH1011" s="117"/>
      <c r="BI1011" s="117"/>
      <c r="BJ1011" s="117"/>
      <c r="BK1011" s="117"/>
      <c r="BL1011" s="117"/>
      <c r="BM1011" s="117"/>
    </row>
    <row r="1012" spans="1:65" ht="15.75" customHeight="1" x14ac:dyDescent="0.25">
      <c r="A1012" s="25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  <c r="BD1012" s="117"/>
      <c r="BE1012" s="117"/>
      <c r="BF1012" s="117"/>
      <c r="BG1012" s="117"/>
      <c r="BH1012" s="117"/>
      <c r="BI1012" s="117"/>
      <c r="BJ1012" s="117"/>
      <c r="BK1012" s="117"/>
      <c r="BL1012" s="117"/>
      <c r="BM1012" s="117"/>
    </row>
    <row r="1013" spans="1:65" ht="15.75" customHeight="1" x14ac:dyDescent="0.25">
      <c r="A1013" s="25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  <c r="BD1013" s="117"/>
      <c r="BE1013" s="117"/>
      <c r="BF1013" s="117"/>
      <c r="BG1013" s="117"/>
      <c r="BH1013" s="117"/>
      <c r="BI1013" s="117"/>
      <c r="BJ1013" s="117"/>
      <c r="BK1013" s="117"/>
      <c r="BL1013" s="117"/>
      <c r="BM1013" s="117"/>
    </row>
    <row r="1014" spans="1:65" ht="15.75" customHeight="1" x14ac:dyDescent="0.25">
      <c r="A1014" s="25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  <c r="BD1014" s="117"/>
      <c r="BE1014" s="117"/>
      <c r="BF1014" s="117"/>
      <c r="BG1014" s="117"/>
      <c r="BH1014" s="117"/>
      <c r="BI1014" s="117"/>
      <c r="BJ1014" s="117"/>
      <c r="BK1014" s="117"/>
      <c r="BL1014" s="117"/>
      <c r="BM1014" s="117"/>
    </row>
    <row r="1015" spans="1:65" ht="15.75" customHeight="1" x14ac:dyDescent="0.25">
      <c r="A1015" s="25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17"/>
      <c r="BC1015" s="117"/>
      <c r="BD1015" s="117"/>
      <c r="BE1015" s="117"/>
      <c r="BF1015" s="117"/>
      <c r="BG1015" s="117"/>
      <c r="BH1015" s="117"/>
      <c r="BI1015" s="117"/>
      <c r="BJ1015" s="117"/>
      <c r="BK1015" s="117"/>
      <c r="BL1015" s="117"/>
      <c r="BM1015" s="117"/>
    </row>
    <row r="1016" spans="1:65" ht="15.75" customHeight="1" x14ac:dyDescent="0.25">
      <c r="A1016" s="25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  <c r="BD1016" s="117"/>
      <c r="BE1016" s="117"/>
      <c r="BF1016" s="117"/>
      <c r="BG1016" s="117"/>
      <c r="BH1016" s="117"/>
      <c r="BI1016" s="117"/>
      <c r="BJ1016" s="117"/>
      <c r="BK1016" s="117"/>
      <c r="BL1016" s="117"/>
      <c r="BM1016" s="117"/>
    </row>
    <row r="1017" spans="1:65" ht="15.75" customHeight="1" x14ac:dyDescent="0.25">
      <c r="A1017" s="25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7"/>
      <c r="AI1017" s="117"/>
      <c r="AJ1017" s="117"/>
      <c r="AK1017" s="117"/>
      <c r="AL1017" s="117"/>
      <c r="AM1017" s="117"/>
      <c r="AN1017" s="117"/>
      <c r="AO1017" s="117"/>
      <c r="AP1017" s="117"/>
      <c r="AQ1017" s="117"/>
      <c r="AR1017" s="117"/>
      <c r="AS1017" s="117"/>
      <c r="AT1017" s="117"/>
      <c r="AU1017" s="117"/>
      <c r="AV1017" s="117"/>
      <c r="AW1017" s="117"/>
      <c r="AX1017" s="117"/>
      <c r="AY1017" s="117"/>
      <c r="AZ1017" s="117"/>
      <c r="BA1017" s="117"/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117"/>
      <c r="BL1017" s="117"/>
      <c r="BM1017" s="117"/>
    </row>
    <row r="1018" spans="1:65" ht="15.75" customHeight="1" x14ac:dyDescent="0.25">
      <c r="A1018" s="25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117"/>
      <c r="BL1018" s="117"/>
      <c r="BM1018" s="117"/>
    </row>
    <row r="1019" spans="1:65" ht="15.75" customHeight="1" x14ac:dyDescent="0.25">
      <c r="A1019" s="25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</row>
    <row r="1020" spans="1:65" ht="15.75" customHeight="1" x14ac:dyDescent="0.25">
      <c r="A1020" s="25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</row>
    <row r="1021" spans="1:65" ht="15.75" customHeight="1" x14ac:dyDescent="0.25">
      <c r="A1021" s="25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</row>
    <row r="1022" spans="1:65" ht="15.75" customHeight="1" x14ac:dyDescent="0.25">
      <c r="A1022" s="25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</row>
    <row r="1023" spans="1:65" ht="15.75" customHeight="1" x14ac:dyDescent="0.25">
      <c r="A1023" s="25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</row>
    <row r="1024" spans="1:65" ht="15.75" customHeight="1" x14ac:dyDescent="0.25">
      <c r="A1024" s="25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117"/>
      <c r="BL1024" s="117"/>
      <c r="BM1024" s="117"/>
    </row>
    <row r="1025" spans="1:65" ht="15.75" customHeight="1" x14ac:dyDescent="0.25">
      <c r="A1025" s="25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117"/>
      <c r="BL1025" s="117"/>
      <c r="BM1025" s="117"/>
    </row>
    <row r="1026" spans="1:65" ht="15.75" customHeight="1" x14ac:dyDescent="0.25">
      <c r="A1026" s="25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  <c r="BD1026" s="117"/>
      <c r="BE1026" s="117"/>
      <c r="BF1026" s="117"/>
      <c r="BG1026" s="117"/>
      <c r="BH1026" s="117"/>
      <c r="BI1026" s="117"/>
      <c r="BJ1026" s="117"/>
      <c r="BK1026" s="117"/>
      <c r="BL1026" s="117"/>
      <c r="BM1026" s="117"/>
    </row>
    <row r="1027" spans="1:65" ht="15.75" customHeight="1" x14ac:dyDescent="0.25">
      <c r="A1027" s="25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  <c r="BD1027" s="117"/>
      <c r="BE1027" s="117"/>
      <c r="BF1027" s="117"/>
      <c r="BG1027" s="117"/>
      <c r="BH1027" s="117"/>
      <c r="BI1027" s="117"/>
      <c r="BJ1027" s="117"/>
      <c r="BK1027" s="117"/>
      <c r="BL1027" s="117"/>
      <c r="BM1027" s="117"/>
    </row>
    <row r="1028" spans="1:65" ht="15.75" customHeight="1" x14ac:dyDescent="0.25">
      <c r="A1028" s="25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  <c r="BD1028" s="117"/>
      <c r="BE1028" s="117"/>
      <c r="BF1028" s="117"/>
      <c r="BG1028" s="117"/>
      <c r="BH1028" s="117"/>
      <c r="BI1028" s="117"/>
      <c r="BJ1028" s="117"/>
      <c r="BK1028" s="117"/>
      <c r="BL1028" s="117"/>
      <c r="BM1028" s="117"/>
    </row>
    <row r="1029" spans="1:65" ht="15.75" customHeight="1" x14ac:dyDescent="0.25">
      <c r="A1029" s="25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  <c r="BD1029" s="117"/>
      <c r="BE1029" s="117"/>
      <c r="BF1029" s="117"/>
      <c r="BG1029" s="117"/>
      <c r="BH1029" s="117"/>
      <c r="BI1029" s="117"/>
      <c r="BJ1029" s="117"/>
      <c r="BK1029" s="117"/>
      <c r="BL1029" s="117"/>
      <c r="BM1029" s="117"/>
    </row>
    <row r="1030" spans="1:65" ht="15.75" customHeight="1" x14ac:dyDescent="0.25">
      <c r="A1030" s="25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  <c r="BD1030" s="117"/>
      <c r="BE1030" s="117"/>
      <c r="BF1030" s="117"/>
      <c r="BG1030" s="117"/>
      <c r="BH1030" s="117"/>
      <c r="BI1030" s="117"/>
      <c r="BJ1030" s="117"/>
      <c r="BK1030" s="117"/>
      <c r="BL1030" s="117"/>
      <c r="BM1030" s="117"/>
    </row>
    <row r="1031" spans="1:65" ht="15.75" customHeight="1" x14ac:dyDescent="0.25">
      <c r="A1031" s="25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  <c r="BD1031" s="117"/>
      <c r="BE1031" s="117"/>
      <c r="BF1031" s="117"/>
      <c r="BG1031" s="117"/>
      <c r="BH1031" s="117"/>
      <c r="BI1031" s="117"/>
      <c r="BJ1031" s="117"/>
      <c r="BK1031" s="117"/>
      <c r="BL1031" s="117"/>
      <c r="BM1031" s="117"/>
    </row>
    <row r="1032" spans="1:65" ht="15.75" customHeight="1" x14ac:dyDescent="0.25">
      <c r="A1032" s="25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  <c r="BD1032" s="117"/>
      <c r="BE1032" s="117"/>
      <c r="BF1032" s="117"/>
      <c r="BG1032" s="117"/>
      <c r="BH1032" s="117"/>
      <c r="BI1032" s="117"/>
      <c r="BJ1032" s="117"/>
      <c r="BK1032" s="117"/>
      <c r="BL1032" s="117"/>
      <c r="BM1032" s="117"/>
    </row>
    <row r="1033" spans="1:65" ht="15.75" customHeight="1" x14ac:dyDescent="0.25">
      <c r="A1033" s="25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17"/>
      <c r="BC1033" s="117"/>
      <c r="BD1033" s="117"/>
      <c r="BE1033" s="117"/>
      <c r="BF1033" s="117"/>
      <c r="BG1033" s="117"/>
      <c r="BH1033" s="117"/>
      <c r="BI1033" s="117"/>
      <c r="BJ1033" s="117"/>
      <c r="BK1033" s="117"/>
      <c r="BL1033" s="117"/>
      <c r="BM1033" s="117"/>
    </row>
    <row r="1034" spans="1:65" ht="15.75" customHeight="1" x14ac:dyDescent="0.25">
      <c r="A1034" s="25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17"/>
      <c r="BC1034" s="117"/>
      <c r="BD1034" s="117"/>
      <c r="BE1034" s="117"/>
      <c r="BF1034" s="117"/>
      <c r="BG1034" s="117"/>
      <c r="BH1034" s="117"/>
      <c r="BI1034" s="117"/>
      <c r="BJ1034" s="117"/>
      <c r="BK1034" s="117"/>
      <c r="BL1034" s="117"/>
      <c r="BM1034" s="117"/>
    </row>
    <row r="1035" spans="1:65" ht="15.75" customHeight="1" x14ac:dyDescent="0.25">
      <c r="A1035" s="25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17"/>
      <c r="BC1035" s="117"/>
      <c r="BD1035" s="117"/>
      <c r="BE1035" s="117"/>
      <c r="BF1035" s="117"/>
      <c r="BG1035" s="117"/>
      <c r="BH1035" s="117"/>
      <c r="BI1035" s="117"/>
      <c r="BJ1035" s="117"/>
      <c r="BK1035" s="117"/>
      <c r="BL1035" s="117"/>
      <c r="BM1035" s="117"/>
    </row>
    <row r="1036" spans="1:65" ht="15.75" customHeight="1" x14ac:dyDescent="0.25">
      <c r="A1036" s="25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17"/>
      <c r="BC1036" s="117"/>
      <c r="BD1036" s="117"/>
      <c r="BE1036" s="117"/>
      <c r="BF1036" s="117"/>
      <c r="BG1036" s="117"/>
      <c r="BH1036" s="117"/>
      <c r="BI1036" s="117"/>
      <c r="BJ1036" s="117"/>
      <c r="BK1036" s="117"/>
      <c r="BL1036" s="117"/>
      <c r="BM1036" s="117"/>
    </row>
    <row r="1037" spans="1:65" ht="15.75" customHeight="1" x14ac:dyDescent="0.25">
      <c r="A1037" s="25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  <c r="BD1037" s="117"/>
      <c r="BE1037" s="117"/>
      <c r="BF1037" s="117"/>
      <c r="BG1037" s="117"/>
      <c r="BH1037" s="117"/>
      <c r="BI1037" s="117"/>
      <c r="BJ1037" s="117"/>
      <c r="BK1037" s="117"/>
      <c r="BL1037" s="117"/>
      <c r="BM1037" s="117"/>
    </row>
    <row r="1038" spans="1:65" ht="15.75" customHeight="1" x14ac:dyDescent="0.25">
      <c r="A1038" s="25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  <c r="BD1038" s="117"/>
      <c r="BE1038" s="117"/>
      <c r="BF1038" s="117"/>
      <c r="BG1038" s="117"/>
      <c r="BH1038" s="117"/>
      <c r="BI1038" s="117"/>
      <c r="BJ1038" s="117"/>
      <c r="BK1038" s="117"/>
      <c r="BL1038" s="117"/>
      <c r="BM1038" s="117"/>
    </row>
    <row r="1039" spans="1:65" ht="15.75" customHeight="1" x14ac:dyDescent="0.25">
      <c r="A1039" s="25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  <c r="BD1039" s="117"/>
      <c r="BE1039" s="117"/>
      <c r="BF1039" s="117"/>
      <c r="BG1039" s="117"/>
      <c r="BH1039" s="117"/>
      <c r="BI1039" s="117"/>
      <c r="BJ1039" s="117"/>
      <c r="BK1039" s="117"/>
      <c r="BL1039" s="117"/>
      <c r="BM1039" s="117"/>
    </row>
    <row r="1040" spans="1:65" ht="15.75" customHeight="1" x14ac:dyDescent="0.25">
      <c r="A1040" s="25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  <c r="BD1040" s="117"/>
      <c r="BE1040" s="117"/>
      <c r="BF1040" s="117"/>
      <c r="BG1040" s="117"/>
      <c r="BH1040" s="117"/>
      <c r="BI1040" s="117"/>
      <c r="BJ1040" s="117"/>
      <c r="BK1040" s="117"/>
      <c r="BL1040" s="117"/>
      <c r="BM1040" s="117"/>
    </row>
    <row r="1041" spans="1:65" ht="15.75" customHeight="1" x14ac:dyDescent="0.25">
      <c r="A1041" s="25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  <c r="BD1041" s="117"/>
      <c r="BE1041" s="117"/>
      <c r="BF1041" s="117"/>
      <c r="BG1041" s="117"/>
      <c r="BH1041" s="117"/>
      <c r="BI1041" s="117"/>
      <c r="BJ1041" s="117"/>
      <c r="BK1041" s="117"/>
      <c r="BL1041" s="117"/>
      <c r="BM1041" s="117"/>
    </row>
    <row r="1042" spans="1:65" ht="15.75" customHeight="1" x14ac:dyDescent="0.25">
      <c r="A1042" s="25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  <c r="BD1042" s="117"/>
      <c r="BE1042" s="117"/>
      <c r="BF1042" s="117"/>
      <c r="BG1042" s="117"/>
      <c r="BH1042" s="117"/>
      <c r="BI1042" s="117"/>
      <c r="BJ1042" s="117"/>
      <c r="BK1042" s="117"/>
      <c r="BL1042" s="117"/>
      <c r="BM1042" s="117"/>
    </row>
    <row r="1043" spans="1:65" ht="15.75" customHeight="1" x14ac:dyDescent="0.25">
      <c r="A1043" s="25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17"/>
      <c r="BC1043" s="117"/>
      <c r="BD1043" s="117"/>
      <c r="BE1043" s="117"/>
      <c r="BF1043" s="117"/>
      <c r="BG1043" s="117"/>
      <c r="BH1043" s="117"/>
      <c r="BI1043" s="117"/>
      <c r="BJ1043" s="117"/>
      <c r="BK1043" s="117"/>
      <c r="BL1043" s="117"/>
      <c r="BM1043" s="117"/>
    </row>
    <row r="1044" spans="1:65" ht="15.75" customHeight="1" x14ac:dyDescent="0.25">
      <c r="A1044" s="25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17"/>
      <c r="BC1044" s="117"/>
      <c r="BD1044" s="117"/>
      <c r="BE1044" s="117"/>
      <c r="BF1044" s="117"/>
      <c r="BG1044" s="117"/>
      <c r="BH1044" s="117"/>
      <c r="BI1044" s="117"/>
      <c r="BJ1044" s="117"/>
      <c r="BK1044" s="117"/>
      <c r="BL1044" s="117"/>
      <c r="BM1044" s="117"/>
    </row>
    <row r="1045" spans="1:65" ht="15.75" customHeight="1" x14ac:dyDescent="0.25">
      <c r="A1045" s="25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17"/>
      <c r="BC1045" s="117"/>
      <c r="BD1045" s="117"/>
      <c r="BE1045" s="117"/>
      <c r="BF1045" s="117"/>
      <c r="BG1045" s="117"/>
      <c r="BH1045" s="117"/>
      <c r="BI1045" s="117"/>
      <c r="BJ1045" s="117"/>
      <c r="BK1045" s="117"/>
      <c r="BL1045" s="117"/>
      <c r="BM1045" s="117"/>
    </row>
    <row r="1046" spans="1:65" ht="15.75" customHeight="1" x14ac:dyDescent="0.25">
      <c r="A1046" s="25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17"/>
      <c r="BC1046" s="117"/>
      <c r="BD1046" s="117"/>
      <c r="BE1046" s="117"/>
      <c r="BF1046" s="117"/>
      <c r="BG1046" s="117"/>
      <c r="BH1046" s="117"/>
      <c r="BI1046" s="117"/>
      <c r="BJ1046" s="117"/>
      <c r="BK1046" s="117"/>
      <c r="BL1046" s="117"/>
      <c r="BM1046" s="117"/>
    </row>
    <row r="1047" spans="1:65" ht="15.75" customHeight="1" x14ac:dyDescent="0.25">
      <c r="A1047" s="25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17"/>
      <c r="BC1047" s="117"/>
      <c r="BD1047" s="117"/>
      <c r="BE1047" s="117"/>
      <c r="BF1047" s="117"/>
      <c r="BG1047" s="117"/>
      <c r="BH1047" s="117"/>
      <c r="BI1047" s="117"/>
      <c r="BJ1047" s="117"/>
      <c r="BK1047" s="117"/>
      <c r="BL1047" s="117"/>
      <c r="BM1047" s="117"/>
    </row>
    <row r="1048" spans="1:65" ht="15.75" customHeight="1" x14ac:dyDescent="0.25">
      <c r="A1048" s="25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  <c r="BD1048" s="117"/>
      <c r="BE1048" s="117"/>
      <c r="BF1048" s="117"/>
      <c r="BG1048" s="117"/>
      <c r="BH1048" s="117"/>
      <c r="BI1048" s="117"/>
      <c r="BJ1048" s="117"/>
      <c r="BK1048" s="117"/>
      <c r="BL1048" s="117"/>
      <c r="BM1048" s="117"/>
    </row>
    <row r="1049" spans="1:65" ht="15.75" customHeight="1" x14ac:dyDescent="0.25">
      <c r="A1049" s="25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17"/>
      <c r="BC1049" s="117"/>
      <c r="BD1049" s="117"/>
      <c r="BE1049" s="117"/>
      <c r="BF1049" s="117"/>
      <c r="BG1049" s="117"/>
      <c r="BH1049" s="117"/>
      <c r="BI1049" s="117"/>
      <c r="BJ1049" s="117"/>
      <c r="BK1049" s="117"/>
      <c r="BL1049" s="117"/>
      <c r="BM1049" s="117"/>
    </row>
    <row r="1050" spans="1:65" ht="15.75" customHeight="1" x14ac:dyDescent="0.25">
      <c r="A1050" s="25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  <c r="BD1050" s="117"/>
      <c r="BE1050" s="117"/>
      <c r="BF1050" s="117"/>
      <c r="BG1050" s="117"/>
      <c r="BH1050" s="117"/>
      <c r="BI1050" s="117"/>
      <c r="BJ1050" s="117"/>
      <c r="BK1050" s="117"/>
      <c r="BL1050" s="117"/>
      <c r="BM1050" s="117"/>
    </row>
    <row r="1051" spans="1:65" ht="15.75" customHeight="1" x14ac:dyDescent="0.25">
      <c r="A1051" s="25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  <c r="BD1051" s="117"/>
      <c r="BE1051" s="117"/>
      <c r="BF1051" s="117"/>
      <c r="BG1051" s="117"/>
      <c r="BH1051" s="117"/>
      <c r="BI1051" s="117"/>
      <c r="BJ1051" s="117"/>
      <c r="BK1051" s="117"/>
      <c r="BL1051" s="117"/>
      <c r="BM1051" s="117"/>
    </row>
    <row r="1052" spans="1:65" ht="15.75" customHeight="1" x14ac:dyDescent="0.25">
      <c r="A1052" s="25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  <c r="BD1052" s="117"/>
      <c r="BE1052" s="117"/>
      <c r="BF1052" s="117"/>
      <c r="BG1052" s="117"/>
      <c r="BH1052" s="117"/>
      <c r="BI1052" s="117"/>
      <c r="BJ1052" s="117"/>
      <c r="BK1052" s="117"/>
      <c r="BL1052" s="117"/>
      <c r="BM1052" s="117"/>
    </row>
    <row r="1053" spans="1:65" ht="15.75" customHeight="1" x14ac:dyDescent="0.25">
      <c r="A1053" s="25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  <c r="BD1053" s="117"/>
      <c r="BE1053" s="117"/>
      <c r="BF1053" s="117"/>
      <c r="BG1053" s="117"/>
      <c r="BH1053" s="117"/>
      <c r="BI1053" s="117"/>
      <c r="BJ1053" s="117"/>
      <c r="BK1053" s="117"/>
      <c r="BL1053" s="117"/>
      <c r="BM1053" s="117"/>
    </row>
    <row r="1054" spans="1:65" ht="15.75" customHeight="1" x14ac:dyDescent="0.25">
      <c r="A1054" s="25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  <c r="BD1054" s="117"/>
      <c r="BE1054" s="117"/>
      <c r="BF1054" s="117"/>
      <c r="BG1054" s="117"/>
      <c r="BH1054" s="117"/>
      <c r="BI1054" s="117"/>
      <c r="BJ1054" s="117"/>
      <c r="BK1054" s="117"/>
      <c r="BL1054" s="117"/>
      <c r="BM1054" s="117"/>
    </row>
    <row r="1055" spans="1:65" ht="15.75" customHeight="1" x14ac:dyDescent="0.25">
      <c r="A1055" s="25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  <c r="BD1055" s="117"/>
      <c r="BE1055" s="117"/>
      <c r="BF1055" s="117"/>
      <c r="BG1055" s="117"/>
      <c r="BH1055" s="117"/>
      <c r="BI1055" s="117"/>
      <c r="BJ1055" s="117"/>
      <c r="BK1055" s="117"/>
      <c r="BL1055" s="117"/>
      <c r="BM1055" s="117"/>
    </row>
    <row r="1056" spans="1:65" ht="15.75" customHeight="1" x14ac:dyDescent="0.25">
      <c r="A1056" s="25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17"/>
      <c r="BC1056" s="117"/>
      <c r="BD1056" s="117"/>
      <c r="BE1056" s="117"/>
      <c r="BF1056" s="117"/>
      <c r="BG1056" s="117"/>
      <c r="BH1056" s="117"/>
      <c r="BI1056" s="117"/>
      <c r="BJ1056" s="117"/>
      <c r="BK1056" s="117"/>
      <c r="BL1056" s="117"/>
      <c r="BM1056" s="117"/>
    </row>
    <row r="1057" spans="1:65" ht="15.75" customHeight="1" x14ac:dyDescent="0.25">
      <c r="A1057" s="25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  <c r="BD1057" s="117"/>
      <c r="BE1057" s="117"/>
      <c r="BF1057" s="117"/>
      <c r="BG1057" s="117"/>
      <c r="BH1057" s="117"/>
      <c r="BI1057" s="117"/>
      <c r="BJ1057" s="117"/>
      <c r="BK1057" s="117"/>
      <c r="BL1057" s="117"/>
      <c r="BM1057" s="117"/>
    </row>
    <row r="1058" spans="1:65" ht="15.75" customHeight="1" x14ac:dyDescent="0.25">
      <c r="A1058" s="25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7"/>
      <c r="AI1058" s="117"/>
      <c r="AJ1058" s="117"/>
      <c r="AK1058" s="117"/>
      <c r="AL1058" s="117"/>
      <c r="AM1058" s="117"/>
      <c r="AN1058" s="117"/>
      <c r="AO1058" s="117"/>
      <c r="AP1058" s="117"/>
      <c r="AQ1058" s="117"/>
      <c r="AR1058" s="117"/>
      <c r="AS1058" s="117"/>
      <c r="AT1058" s="117"/>
      <c r="AU1058" s="117"/>
      <c r="AV1058" s="117"/>
      <c r="AW1058" s="117"/>
      <c r="AX1058" s="117"/>
      <c r="AY1058" s="117"/>
      <c r="AZ1058" s="117"/>
      <c r="BA1058" s="117"/>
      <c r="BB1058" s="117"/>
      <c r="BC1058" s="117"/>
      <c r="BD1058" s="117"/>
      <c r="BE1058" s="117"/>
      <c r="BF1058" s="117"/>
      <c r="BG1058" s="117"/>
      <c r="BH1058" s="117"/>
      <c r="BI1058" s="117"/>
      <c r="BJ1058" s="117"/>
      <c r="BK1058" s="117"/>
      <c r="BL1058" s="117"/>
      <c r="BM1058" s="117"/>
    </row>
    <row r="1059" spans="1:65" ht="15.75" customHeight="1" x14ac:dyDescent="0.25">
      <c r="A1059" s="25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7"/>
      <c r="AI1059" s="117"/>
      <c r="AJ1059" s="117"/>
      <c r="AK1059" s="117"/>
      <c r="AL1059" s="117"/>
      <c r="AM1059" s="117"/>
      <c r="AN1059" s="117"/>
      <c r="AO1059" s="117"/>
      <c r="AP1059" s="117"/>
      <c r="AQ1059" s="117"/>
      <c r="AR1059" s="117"/>
      <c r="AS1059" s="117"/>
      <c r="AT1059" s="117"/>
      <c r="AU1059" s="117"/>
      <c r="AV1059" s="117"/>
      <c r="AW1059" s="117"/>
      <c r="AX1059" s="117"/>
      <c r="AY1059" s="117"/>
      <c r="AZ1059" s="117"/>
      <c r="BA1059" s="117"/>
      <c r="BB1059" s="117"/>
      <c r="BC1059" s="117"/>
      <c r="BD1059" s="117"/>
      <c r="BE1059" s="117"/>
      <c r="BF1059" s="117"/>
      <c r="BG1059" s="117"/>
      <c r="BH1059" s="117"/>
      <c r="BI1059" s="117"/>
      <c r="BJ1059" s="117"/>
      <c r="BK1059" s="117"/>
      <c r="BL1059" s="117"/>
      <c r="BM1059" s="117"/>
    </row>
    <row r="1060" spans="1:65" ht="15.75" customHeight="1" x14ac:dyDescent="0.25">
      <c r="A1060" s="25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17"/>
      <c r="BC1060" s="117"/>
      <c r="BD1060" s="117"/>
      <c r="BE1060" s="117"/>
      <c r="BF1060" s="117"/>
      <c r="BG1060" s="117"/>
      <c r="BH1060" s="117"/>
      <c r="BI1060" s="117"/>
      <c r="BJ1060" s="117"/>
      <c r="BK1060" s="117"/>
      <c r="BL1060" s="117"/>
      <c r="BM1060" s="117"/>
    </row>
    <row r="1061" spans="1:65" ht="15.75" customHeight="1" x14ac:dyDescent="0.25">
      <c r="A1061" s="25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7"/>
      <c r="AI1061" s="117"/>
      <c r="AJ1061" s="117"/>
      <c r="AK1061" s="117"/>
      <c r="AL1061" s="117"/>
      <c r="AM1061" s="117"/>
      <c r="AN1061" s="117"/>
      <c r="AO1061" s="117"/>
      <c r="AP1061" s="117"/>
      <c r="AQ1061" s="117"/>
      <c r="AR1061" s="117"/>
      <c r="AS1061" s="117"/>
      <c r="AT1061" s="117"/>
      <c r="AU1061" s="117"/>
      <c r="AV1061" s="117"/>
      <c r="AW1061" s="117"/>
      <c r="AX1061" s="117"/>
      <c r="AY1061" s="117"/>
      <c r="AZ1061" s="117"/>
      <c r="BA1061" s="117"/>
      <c r="BB1061" s="117"/>
      <c r="BC1061" s="117"/>
      <c r="BD1061" s="117"/>
      <c r="BE1061" s="117"/>
      <c r="BF1061" s="117"/>
      <c r="BG1061" s="117"/>
      <c r="BH1061" s="117"/>
      <c r="BI1061" s="117"/>
      <c r="BJ1061" s="117"/>
      <c r="BK1061" s="117"/>
      <c r="BL1061" s="117"/>
      <c r="BM1061" s="117"/>
    </row>
    <row r="1062" spans="1:65" ht="15.75" customHeight="1" x14ac:dyDescent="0.25">
      <c r="A1062" s="25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7"/>
      <c r="AI1062" s="117"/>
      <c r="AJ1062" s="117"/>
      <c r="AK1062" s="117"/>
      <c r="AL1062" s="117"/>
      <c r="AM1062" s="117"/>
      <c r="AN1062" s="117"/>
      <c r="AO1062" s="117"/>
      <c r="AP1062" s="117"/>
      <c r="AQ1062" s="117"/>
      <c r="AR1062" s="117"/>
      <c r="AS1062" s="117"/>
      <c r="AT1062" s="117"/>
      <c r="AU1062" s="117"/>
      <c r="AV1062" s="117"/>
      <c r="AW1062" s="117"/>
      <c r="AX1062" s="117"/>
      <c r="AY1062" s="117"/>
      <c r="AZ1062" s="117"/>
      <c r="BA1062" s="117"/>
      <c r="BB1062" s="117"/>
      <c r="BC1062" s="117"/>
      <c r="BD1062" s="117"/>
      <c r="BE1062" s="117"/>
      <c r="BF1062" s="117"/>
      <c r="BG1062" s="117"/>
      <c r="BH1062" s="117"/>
      <c r="BI1062" s="117"/>
      <c r="BJ1062" s="117"/>
      <c r="BK1062" s="117"/>
      <c r="BL1062" s="117"/>
      <c r="BM1062" s="117"/>
    </row>
    <row r="1063" spans="1:65" ht="15.75" customHeight="1" x14ac:dyDescent="0.25">
      <c r="A1063" s="25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7"/>
      <c r="AI1063" s="117"/>
      <c r="AJ1063" s="117"/>
      <c r="AK1063" s="117"/>
      <c r="AL1063" s="117"/>
      <c r="AM1063" s="117"/>
      <c r="AN1063" s="117"/>
      <c r="AO1063" s="117"/>
      <c r="AP1063" s="117"/>
      <c r="AQ1063" s="117"/>
      <c r="AR1063" s="117"/>
      <c r="AS1063" s="117"/>
      <c r="AT1063" s="117"/>
      <c r="AU1063" s="117"/>
      <c r="AV1063" s="117"/>
      <c r="AW1063" s="117"/>
      <c r="AX1063" s="117"/>
      <c r="AY1063" s="117"/>
      <c r="AZ1063" s="117"/>
      <c r="BA1063" s="117"/>
      <c r="BB1063" s="117"/>
      <c r="BC1063" s="117"/>
      <c r="BD1063" s="117"/>
      <c r="BE1063" s="117"/>
      <c r="BF1063" s="117"/>
      <c r="BG1063" s="117"/>
      <c r="BH1063" s="117"/>
      <c r="BI1063" s="117"/>
      <c r="BJ1063" s="117"/>
      <c r="BK1063" s="117"/>
      <c r="BL1063" s="117"/>
      <c r="BM1063" s="117"/>
    </row>
    <row r="1064" spans="1:65" ht="15.75" customHeight="1" x14ac:dyDescent="0.25">
      <c r="A1064" s="25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7"/>
      <c r="AI1064" s="117"/>
      <c r="AJ1064" s="117"/>
      <c r="AK1064" s="117"/>
      <c r="AL1064" s="117"/>
      <c r="AM1064" s="117"/>
      <c r="AN1064" s="117"/>
      <c r="AO1064" s="117"/>
      <c r="AP1064" s="117"/>
      <c r="AQ1064" s="117"/>
      <c r="AR1064" s="117"/>
      <c r="AS1064" s="117"/>
      <c r="AT1064" s="117"/>
      <c r="AU1064" s="117"/>
      <c r="AV1064" s="117"/>
      <c r="AW1064" s="117"/>
      <c r="AX1064" s="117"/>
      <c r="AY1064" s="117"/>
      <c r="AZ1064" s="117"/>
      <c r="BA1064" s="117"/>
      <c r="BB1064" s="117"/>
      <c r="BC1064" s="117"/>
      <c r="BD1064" s="117"/>
      <c r="BE1064" s="117"/>
      <c r="BF1064" s="117"/>
      <c r="BG1064" s="117"/>
      <c r="BH1064" s="117"/>
      <c r="BI1064" s="117"/>
      <c r="BJ1064" s="117"/>
      <c r="BK1064" s="117"/>
      <c r="BL1064" s="117"/>
      <c r="BM1064" s="117"/>
    </row>
    <row r="1065" spans="1:65" ht="15.75" customHeight="1" x14ac:dyDescent="0.25">
      <c r="A1065" s="25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7"/>
      <c r="AI1065" s="117"/>
      <c r="AJ1065" s="117"/>
      <c r="AK1065" s="117"/>
      <c r="AL1065" s="117"/>
      <c r="AM1065" s="117"/>
      <c r="AN1065" s="117"/>
      <c r="AO1065" s="117"/>
      <c r="AP1065" s="117"/>
      <c r="AQ1065" s="117"/>
      <c r="AR1065" s="117"/>
      <c r="AS1065" s="117"/>
      <c r="AT1065" s="117"/>
      <c r="AU1065" s="117"/>
      <c r="AV1065" s="117"/>
      <c r="AW1065" s="117"/>
      <c r="AX1065" s="117"/>
      <c r="AY1065" s="117"/>
      <c r="AZ1065" s="117"/>
      <c r="BA1065" s="117"/>
      <c r="BB1065" s="117"/>
      <c r="BC1065" s="117"/>
      <c r="BD1065" s="117"/>
      <c r="BE1065" s="117"/>
      <c r="BF1065" s="117"/>
      <c r="BG1065" s="117"/>
      <c r="BH1065" s="117"/>
      <c r="BI1065" s="117"/>
      <c r="BJ1065" s="117"/>
      <c r="BK1065" s="117"/>
      <c r="BL1065" s="117"/>
      <c r="BM1065" s="117"/>
    </row>
    <row r="1066" spans="1:65" ht="15.75" customHeight="1" x14ac:dyDescent="0.25">
      <c r="A1066" s="25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7"/>
      <c r="AI1066" s="117"/>
      <c r="AJ1066" s="117"/>
      <c r="AK1066" s="117"/>
      <c r="AL1066" s="117"/>
      <c r="AM1066" s="117"/>
      <c r="AN1066" s="117"/>
      <c r="AO1066" s="117"/>
      <c r="AP1066" s="117"/>
      <c r="AQ1066" s="117"/>
      <c r="AR1066" s="117"/>
      <c r="AS1066" s="117"/>
      <c r="AT1066" s="117"/>
      <c r="AU1066" s="117"/>
      <c r="AV1066" s="117"/>
      <c r="AW1066" s="117"/>
      <c r="AX1066" s="117"/>
      <c r="AY1066" s="117"/>
      <c r="AZ1066" s="117"/>
      <c r="BA1066" s="117"/>
      <c r="BB1066" s="117"/>
      <c r="BC1066" s="117"/>
      <c r="BD1066" s="117"/>
      <c r="BE1066" s="117"/>
      <c r="BF1066" s="117"/>
      <c r="BG1066" s="117"/>
      <c r="BH1066" s="117"/>
      <c r="BI1066" s="117"/>
      <c r="BJ1066" s="117"/>
      <c r="BK1066" s="117"/>
      <c r="BL1066" s="117"/>
      <c r="BM1066" s="117"/>
    </row>
    <row r="1067" spans="1:65" ht="15.75" customHeight="1" x14ac:dyDescent="0.25">
      <c r="A1067" s="25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7"/>
      <c r="AI1067" s="117"/>
      <c r="AJ1067" s="117"/>
      <c r="AK1067" s="117"/>
      <c r="AL1067" s="117"/>
      <c r="AM1067" s="117"/>
      <c r="AN1067" s="117"/>
      <c r="AO1067" s="117"/>
      <c r="AP1067" s="117"/>
      <c r="AQ1067" s="117"/>
      <c r="AR1067" s="117"/>
      <c r="AS1067" s="117"/>
      <c r="AT1067" s="117"/>
      <c r="AU1067" s="117"/>
      <c r="AV1067" s="117"/>
      <c r="AW1067" s="117"/>
      <c r="AX1067" s="117"/>
      <c r="AY1067" s="117"/>
      <c r="AZ1067" s="117"/>
      <c r="BA1067" s="117"/>
      <c r="BB1067" s="117"/>
      <c r="BC1067" s="117"/>
      <c r="BD1067" s="117"/>
      <c r="BE1067" s="117"/>
      <c r="BF1067" s="117"/>
      <c r="BG1067" s="117"/>
      <c r="BH1067" s="117"/>
      <c r="BI1067" s="117"/>
      <c r="BJ1067" s="117"/>
      <c r="BK1067" s="117"/>
      <c r="BL1067" s="117"/>
      <c r="BM1067" s="117"/>
    </row>
    <row r="1068" spans="1:65" ht="15.75" customHeight="1" x14ac:dyDescent="0.25">
      <c r="A1068" s="25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7"/>
      <c r="AI1068" s="117"/>
      <c r="AJ1068" s="117"/>
      <c r="AK1068" s="117"/>
      <c r="AL1068" s="117"/>
      <c r="AM1068" s="117"/>
      <c r="AN1068" s="117"/>
      <c r="AO1068" s="117"/>
      <c r="AP1068" s="117"/>
      <c r="AQ1068" s="117"/>
      <c r="AR1068" s="117"/>
      <c r="AS1068" s="117"/>
      <c r="AT1068" s="117"/>
      <c r="AU1068" s="117"/>
      <c r="AV1068" s="117"/>
      <c r="AW1068" s="117"/>
      <c r="AX1068" s="117"/>
      <c r="AY1068" s="117"/>
      <c r="AZ1068" s="117"/>
      <c r="BA1068" s="117"/>
      <c r="BB1068" s="117"/>
      <c r="BC1068" s="117"/>
      <c r="BD1068" s="117"/>
      <c r="BE1068" s="117"/>
      <c r="BF1068" s="117"/>
      <c r="BG1068" s="117"/>
      <c r="BH1068" s="117"/>
      <c r="BI1068" s="117"/>
      <c r="BJ1068" s="117"/>
      <c r="BK1068" s="117"/>
      <c r="BL1068" s="117"/>
      <c r="BM1068" s="117"/>
    </row>
    <row r="1069" spans="1:65" ht="15.75" customHeight="1" x14ac:dyDescent="0.25">
      <c r="A1069" s="25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7"/>
      <c r="AI1069" s="117"/>
      <c r="AJ1069" s="117"/>
      <c r="AK1069" s="117"/>
      <c r="AL1069" s="117"/>
      <c r="AM1069" s="117"/>
      <c r="AN1069" s="117"/>
      <c r="AO1069" s="117"/>
      <c r="AP1069" s="117"/>
      <c r="AQ1069" s="117"/>
      <c r="AR1069" s="117"/>
      <c r="AS1069" s="117"/>
      <c r="AT1069" s="117"/>
      <c r="AU1069" s="117"/>
      <c r="AV1069" s="117"/>
      <c r="AW1069" s="117"/>
      <c r="AX1069" s="117"/>
      <c r="AY1069" s="117"/>
      <c r="AZ1069" s="117"/>
      <c r="BA1069" s="117"/>
      <c r="BB1069" s="117"/>
      <c r="BC1069" s="117"/>
      <c r="BD1069" s="117"/>
      <c r="BE1069" s="117"/>
      <c r="BF1069" s="117"/>
      <c r="BG1069" s="117"/>
      <c r="BH1069" s="117"/>
      <c r="BI1069" s="117"/>
      <c r="BJ1069" s="117"/>
      <c r="BK1069" s="117"/>
      <c r="BL1069" s="117"/>
      <c r="BM1069" s="117"/>
    </row>
    <row r="1070" spans="1:65" ht="15.75" customHeight="1" x14ac:dyDescent="0.25">
      <c r="A1070" s="25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7"/>
      <c r="AI1070" s="117"/>
      <c r="AJ1070" s="117"/>
      <c r="AK1070" s="117"/>
      <c r="AL1070" s="117"/>
      <c r="AM1070" s="117"/>
      <c r="AN1070" s="117"/>
      <c r="AO1070" s="117"/>
      <c r="AP1070" s="117"/>
      <c r="AQ1070" s="117"/>
      <c r="AR1070" s="117"/>
      <c r="AS1070" s="117"/>
      <c r="AT1070" s="117"/>
      <c r="AU1070" s="117"/>
      <c r="AV1070" s="117"/>
      <c r="AW1070" s="117"/>
      <c r="AX1070" s="117"/>
      <c r="AY1070" s="117"/>
      <c r="AZ1070" s="117"/>
      <c r="BA1070" s="117"/>
      <c r="BB1070" s="117"/>
      <c r="BC1070" s="117"/>
      <c r="BD1070" s="117"/>
      <c r="BE1070" s="117"/>
      <c r="BF1070" s="117"/>
      <c r="BG1070" s="117"/>
      <c r="BH1070" s="117"/>
      <c r="BI1070" s="117"/>
      <c r="BJ1070" s="117"/>
      <c r="BK1070" s="117"/>
      <c r="BL1070" s="117"/>
      <c r="BM1070" s="117"/>
    </row>
    <row r="1071" spans="1:65" ht="15.75" customHeight="1" x14ac:dyDescent="0.25">
      <c r="A1071" s="25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7"/>
      <c r="AI1071" s="117"/>
      <c r="AJ1071" s="117"/>
      <c r="AK1071" s="117"/>
      <c r="AL1071" s="117"/>
      <c r="AM1071" s="117"/>
      <c r="AN1071" s="117"/>
      <c r="AO1071" s="117"/>
      <c r="AP1071" s="117"/>
      <c r="AQ1071" s="117"/>
      <c r="AR1071" s="117"/>
      <c r="AS1071" s="117"/>
      <c r="AT1071" s="117"/>
      <c r="AU1071" s="117"/>
      <c r="AV1071" s="117"/>
      <c r="AW1071" s="117"/>
      <c r="AX1071" s="117"/>
      <c r="AY1071" s="117"/>
      <c r="AZ1071" s="117"/>
      <c r="BA1071" s="117"/>
      <c r="BB1071" s="117"/>
      <c r="BC1071" s="117"/>
      <c r="BD1071" s="117"/>
      <c r="BE1071" s="117"/>
      <c r="BF1071" s="117"/>
      <c r="BG1071" s="117"/>
      <c r="BH1071" s="117"/>
      <c r="BI1071" s="117"/>
      <c r="BJ1071" s="117"/>
      <c r="BK1071" s="117"/>
      <c r="BL1071" s="117"/>
      <c r="BM1071" s="117"/>
    </row>
    <row r="1072" spans="1:65" ht="15.75" customHeight="1" x14ac:dyDescent="0.25">
      <c r="A1072" s="25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7"/>
      <c r="AI1072" s="117"/>
      <c r="AJ1072" s="117"/>
      <c r="AK1072" s="117"/>
      <c r="AL1072" s="117"/>
      <c r="AM1072" s="117"/>
      <c r="AN1072" s="117"/>
      <c r="AO1072" s="117"/>
      <c r="AP1072" s="117"/>
      <c r="AQ1072" s="117"/>
      <c r="AR1072" s="117"/>
      <c r="AS1072" s="117"/>
      <c r="AT1072" s="117"/>
      <c r="AU1072" s="117"/>
      <c r="AV1072" s="117"/>
      <c r="AW1072" s="117"/>
      <c r="AX1072" s="117"/>
      <c r="AY1072" s="117"/>
      <c r="AZ1072" s="117"/>
      <c r="BA1072" s="117"/>
      <c r="BB1072" s="117"/>
      <c r="BC1072" s="117"/>
      <c r="BD1072" s="117"/>
      <c r="BE1072" s="117"/>
      <c r="BF1072" s="117"/>
      <c r="BG1072" s="117"/>
      <c r="BH1072" s="117"/>
      <c r="BI1072" s="117"/>
      <c r="BJ1072" s="117"/>
      <c r="BK1072" s="117"/>
      <c r="BL1072" s="117"/>
      <c r="BM1072" s="117"/>
    </row>
    <row r="1073" spans="1:65" ht="15.75" customHeight="1" x14ac:dyDescent="0.25">
      <c r="A1073" s="25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7"/>
      <c r="AI1073" s="117"/>
      <c r="AJ1073" s="117"/>
      <c r="AK1073" s="117"/>
      <c r="AL1073" s="117"/>
      <c r="AM1073" s="117"/>
      <c r="AN1073" s="117"/>
      <c r="AO1073" s="117"/>
      <c r="AP1073" s="117"/>
      <c r="AQ1073" s="117"/>
      <c r="AR1073" s="117"/>
      <c r="AS1073" s="117"/>
      <c r="AT1073" s="117"/>
      <c r="AU1073" s="117"/>
      <c r="AV1073" s="117"/>
      <c r="AW1073" s="117"/>
      <c r="AX1073" s="117"/>
      <c r="AY1073" s="117"/>
      <c r="AZ1073" s="117"/>
      <c r="BA1073" s="117"/>
      <c r="BB1073" s="117"/>
      <c r="BC1073" s="117"/>
      <c r="BD1073" s="117"/>
      <c r="BE1073" s="117"/>
      <c r="BF1073" s="117"/>
      <c r="BG1073" s="117"/>
      <c r="BH1073" s="117"/>
      <c r="BI1073" s="117"/>
      <c r="BJ1073" s="117"/>
      <c r="BK1073" s="117"/>
      <c r="BL1073" s="117"/>
      <c r="BM1073" s="117"/>
    </row>
    <row r="1074" spans="1:65" ht="15.75" customHeight="1" x14ac:dyDescent="0.25">
      <c r="A1074" s="25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7"/>
      <c r="AI1074" s="117"/>
      <c r="AJ1074" s="117"/>
      <c r="AK1074" s="117"/>
      <c r="AL1074" s="117"/>
      <c r="AM1074" s="117"/>
      <c r="AN1074" s="117"/>
      <c r="AO1074" s="117"/>
      <c r="AP1074" s="117"/>
      <c r="AQ1074" s="117"/>
      <c r="AR1074" s="117"/>
      <c r="AS1074" s="117"/>
      <c r="AT1074" s="117"/>
      <c r="AU1074" s="117"/>
      <c r="AV1074" s="117"/>
      <c r="AW1074" s="117"/>
      <c r="AX1074" s="117"/>
      <c r="AY1074" s="117"/>
      <c r="AZ1074" s="117"/>
      <c r="BA1074" s="117"/>
      <c r="BB1074" s="117"/>
      <c r="BC1074" s="117"/>
      <c r="BD1074" s="117"/>
      <c r="BE1074" s="117"/>
      <c r="BF1074" s="117"/>
      <c r="BG1074" s="117"/>
      <c r="BH1074" s="117"/>
      <c r="BI1074" s="117"/>
      <c r="BJ1074" s="117"/>
      <c r="BK1074" s="117"/>
      <c r="BL1074" s="117"/>
      <c r="BM1074" s="117"/>
    </row>
    <row r="1075" spans="1:65" ht="15.75" customHeight="1" x14ac:dyDescent="0.25">
      <c r="A1075" s="25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7"/>
      <c r="AI1075" s="117"/>
      <c r="AJ1075" s="117"/>
      <c r="AK1075" s="117"/>
      <c r="AL1075" s="117"/>
      <c r="AM1075" s="117"/>
      <c r="AN1075" s="117"/>
      <c r="AO1075" s="117"/>
      <c r="AP1075" s="117"/>
      <c r="AQ1075" s="117"/>
      <c r="AR1075" s="117"/>
      <c r="AS1075" s="117"/>
      <c r="AT1075" s="117"/>
      <c r="AU1075" s="117"/>
      <c r="AV1075" s="117"/>
      <c r="AW1075" s="117"/>
      <c r="AX1075" s="117"/>
      <c r="AY1075" s="117"/>
      <c r="AZ1075" s="117"/>
      <c r="BA1075" s="117"/>
      <c r="BB1075" s="117"/>
      <c r="BC1075" s="117"/>
      <c r="BD1075" s="117"/>
      <c r="BE1075" s="117"/>
      <c r="BF1075" s="117"/>
      <c r="BG1075" s="117"/>
      <c r="BH1075" s="117"/>
      <c r="BI1075" s="117"/>
      <c r="BJ1075" s="117"/>
      <c r="BK1075" s="117"/>
      <c r="BL1075" s="117"/>
      <c r="BM1075" s="117"/>
    </row>
    <row r="1076" spans="1:65" ht="15.75" customHeight="1" x14ac:dyDescent="0.25">
      <c r="A1076" s="25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7"/>
      <c r="AI1076" s="117"/>
      <c r="AJ1076" s="117"/>
      <c r="AK1076" s="117"/>
      <c r="AL1076" s="117"/>
      <c r="AM1076" s="117"/>
      <c r="AN1076" s="117"/>
      <c r="AO1076" s="117"/>
      <c r="AP1076" s="117"/>
      <c r="AQ1076" s="117"/>
      <c r="AR1076" s="117"/>
      <c r="AS1076" s="117"/>
      <c r="AT1076" s="117"/>
      <c r="AU1076" s="117"/>
      <c r="AV1076" s="117"/>
      <c r="AW1076" s="117"/>
      <c r="AX1076" s="117"/>
      <c r="AY1076" s="117"/>
      <c r="AZ1076" s="117"/>
      <c r="BA1076" s="117"/>
      <c r="BB1076" s="117"/>
      <c r="BC1076" s="117"/>
      <c r="BD1076" s="117"/>
      <c r="BE1076" s="117"/>
      <c r="BF1076" s="117"/>
      <c r="BG1076" s="117"/>
      <c r="BH1076" s="117"/>
      <c r="BI1076" s="117"/>
      <c r="BJ1076" s="117"/>
      <c r="BK1076" s="117"/>
      <c r="BL1076" s="117"/>
      <c r="BM1076" s="117"/>
    </row>
    <row r="1077" spans="1:65" ht="15.75" customHeight="1" x14ac:dyDescent="0.25">
      <c r="A1077" s="25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7"/>
      <c r="AI1077" s="117"/>
      <c r="AJ1077" s="117"/>
      <c r="AK1077" s="117"/>
      <c r="AL1077" s="117"/>
      <c r="AM1077" s="117"/>
      <c r="AN1077" s="117"/>
      <c r="AO1077" s="117"/>
      <c r="AP1077" s="117"/>
      <c r="AQ1077" s="117"/>
      <c r="AR1077" s="117"/>
      <c r="AS1077" s="117"/>
      <c r="AT1077" s="117"/>
      <c r="AU1077" s="117"/>
      <c r="AV1077" s="117"/>
      <c r="AW1077" s="117"/>
      <c r="AX1077" s="117"/>
      <c r="AY1077" s="117"/>
      <c r="AZ1077" s="117"/>
      <c r="BA1077" s="117"/>
      <c r="BB1077" s="117"/>
      <c r="BC1077" s="117"/>
      <c r="BD1077" s="117"/>
      <c r="BE1077" s="117"/>
      <c r="BF1077" s="117"/>
      <c r="BG1077" s="117"/>
      <c r="BH1077" s="117"/>
      <c r="BI1077" s="117"/>
      <c r="BJ1077" s="117"/>
      <c r="BK1077" s="117"/>
      <c r="BL1077" s="117"/>
      <c r="BM1077" s="117"/>
    </row>
    <row r="1078" spans="1:65" ht="15.75" customHeight="1" x14ac:dyDescent="0.25">
      <c r="A1078" s="25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7"/>
      <c r="AI1078" s="117"/>
      <c r="AJ1078" s="117"/>
      <c r="AK1078" s="117"/>
      <c r="AL1078" s="117"/>
      <c r="AM1078" s="117"/>
      <c r="AN1078" s="117"/>
      <c r="AO1078" s="117"/>
      <c r="AP1078" s="117"/>
      <c r="AQ1078" s="117"/>
      <c r="AR1078" s="117"/>
      <c r="AS1078" s="117"/>
      <c r="AT1078" s="117"/>
      <c r="AU1078" s="117"/>
      <c r="AV1078" s="117"/>
      <c r="AW1078" s="117"/>
      <c r="AX1078" s="117"/>
      <c r="AY1078" s="117"/>
      <c r="AZ1078" s="117"/>
      <c r="BA1078" s="117"/>
      <c r="BB1078" s="117"/>
      <c r="BC1078" s="117"/>
      <c r="BD1078" s="117"/>
      <c r="BE1078" s="117"/>
      <c r="BF1078" s="117"/>
      <c r="BG1078" s="117"/>
      <c r="BH1078" s="117"/>
      <c r="BI1078" s="117"/>
      <c r="BJ1078" s="117"/>
      <c r="BK1078" s="117"/>
      <c r="BL1078" s="117"/>
      <c r="BM1078" s="117"/>
    </row>
    <row r="1079" spans="1:65" ht="15.75" customHeight="1" x14ac:dyDescent="0.25">
      <c r="A1079" s="25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7"/>
      <c r="AI1079" s="117"/>
      <c r="AJ1079" s="117"/>
      <c r="AK1079" s="117"/>
      <c r="AL1079" s="117"/>
      <c r="AM1079" s="117"/>
      <c r="AN1079" s="117"/>
      <c r="AO1079" s="117"/>
      <c r="AP1079" s="117"/>
      <c r="AQ1079" s="117"/>
      <c r="AR1079" s="117"/>
      <c r="AS1079" s="117"/>
      <c r="AT1079" s="117"/>
      <c r="AU1079" s="117"/>
      <c r="AV1079" s="117"/>
      <c r="AW1079" s="117"/>
      <c r="AX1079" s="117"/>
      <c r="AY1079" s="117"/>
      <c r="AZ1079" s="117"/>
      <c r="BA1079" s="117"/>
      <c r="BB1079" s="117"/>
      <c r="BC1079" s="117"/>
      <c r="BD1079" s="117"/>
      <c r="BE1079" s="117"/>
      <c r="BF1079" s="117"/>
      <c r="BG1079" s="117"/>
      <c r="BH1079" s="117"/>
      <c r="BI1079" s="117"/>
      <c r="BJ1079" s="117"/>
      <c r="BK1079" s="117"/>
      <c r="BL1079" s="117"/>
      <c r="BM1079" s="117"/>
    </row>
    <row r="1080" spans="1:65" ht="15.75" customHeight="1" x14ac:dyDescent="0.25">
      <c r="A1080" s="25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7"/>
      <c r="AI1080" s="117"/>
      <c r="AJ1080" s="117"/>
      <c r="AK1080" s="117"/>
      <c r="AL1080" s="117"/>
      <c r="AM1080" s="117"/>
      <c r="AN1080" s="117"/>
      <c r="AO1080" s="117"/>
      <c r="AP1080" s="117"/>
      <c r="AQ1080" s="117"/>
      <c r="AR1080" s="117"/>
      <c r="AS1080" s="117"/>
      <c r="AT1080" s="117"/>
      <c r="AU1080" s="117"/>
      <c r="AV1080" s="117"/>
      <c r="AW1080" s="117"/>
      <c r="AX1080" s="117"/>
      <c r="AY1080" s="117"/>
      <c r="AZ1080" s="117"/>
      <c r="BA1080" s="117"/>
      <c r="BB1080" s="117"/>
      <c r="BC1080" s="117"/>
      <c r="BD1080" s="117"/>
      <c r="BE1080" s="117"/>
      <c r="BF1080" s="117"/>
      <c r="BG1080" s="117"/>
      <c r="BH1080" s="117"/>
      <c r="BI1080" s="117"/>
      <c r="BJ1080" s="117"/>
      <c r="BK1080" s="117"/>
      <c r="BL1080" s="117"/>
      <c r="BM1080" s="117"/>
    </row>
    <row r="1081" spans="1:65" ht="15.75" customHeight="1" x14ac:dyDescent="0.25">
      <c r="A1081" s="25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7"/>
      <c r="AI1081" s="117"/>
      <c r="AJ1081" s="117"/>
      <c r="AK1081" s="117"/>
      <c r="AL1081" s="117"/>
      <c r="AM1081" s="117"/>
      <c r="AN1081" s="117"/>
      <c r="AO1081" s="117"/>
      <c r="AP1081" s="117"/>
      <c r="AQ1081" s="117"/>
      <c r="AR1081" s="117"/>
      <c r="AS1081" s="117"/>
      <c r="AT1081" s="117"/>
      <c r="AU1081" s="117"/>
      <c r="AV1081" s="117"/>
      <c r="AW1081" s="117"/>
      <c r="AX1081" s="117"/>
      <c r="AY1081" s="117"/>
      <c r="AZ1081" s="117"/>
      <c r="BA1081" s="117"/>
      <c r="BB1081" s="117"/>
      <c r="BC1081" s="117"/>
      <c r="BD1081" s="117"/>
      <c r="BE1081" s="117"/>
      <c r="BF1081" s="117"/>
      <c r="BG1081" s="117"/>
      <c r="BH1081" s="117"/>
      <c r="BI1081" s="117"/>
      <c r="BJ1081" s="117"/>
      <c r="BK1081" s="117"/>
      <c r="BL1081" s="117"/>
      <c r="BM1081" s="117"/>
    </row>
    <row r="1082" spans="1:65" ht="15.75" customHeight="1" x14ac:dyDescent="0.25">
      <c r="A1082" s="25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7"/>
      <c r="AI1082" s="117"/>
      <c r="AJ1082" s="117"/>
      <c r="AK1082" s="117"/>
      <c r="AL1082" s="117"/>
      <c r="AM1082" s="117"/>
      <c r="AN1082" s="117"/>
      <c r="AO1082" s="117"/>
      <c r="AP1082" s="117"/>
      <c r="AQ1082" s="117"/>
      <c r="AR1082" s="117"/>
      <c r="AS1082" s="117"/>
      <c r="AT1082" s="117"/>
      <c r="AU1082" s="117"/>
      <c r="AV1082" s="117"/>
      <c r="AW1082" s="117"/>
      <c r="AX1082" s="117"/>
      <c r="AY1082" s="117"/>
      <c r="AZ1082" s="117"/>
      <c r="BA1082" s="117"/>
      <c r="BB1082" s="117"/>
      <c r="BC1082" s="117"/>
      <c r="BD1082" s="117"/>
      <c r="BE1082" s="117"/>
      <c r="BF1082" s="117"/>
      <c r="BG1082" s="117"/>
      <c r="BH1082" s="117"/>
      <c r="BI1082" s="117"/>
      <c r="BJ1082" s="117"/>
      <c r="BK1082" s="117"/>
      <c r="BL1082" s="117"/>
      <c r="BM1082" s="117"/>
    </row>
    <row r="1083" spans="1:65" ht="15.75" customHeight="1" x14ac:dyDescent="0.25">
      <c r="A1083" s="25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7"/>
      <c r="AI1083" s="117"/>
      <c r="AJ1083" s="117"/>
      <c r="AK1083" s="117"/>
      <c r="AL1083" s="117"/>
      <c r="AM1083" s="117"/>
      <c r="AN1083" s="117"/>
      <c r="AO1083" s="117"/>
      <c r="AP1083" s="117"/>
      <c r="AQ1083" s="117"/>
      <c r="AR1083" s="117"/>
      <c r="AS1083" s="117"/>
      <c r="AT1083" s="117"/>
      <c r="AU1083" s="117"/>
      <c r="AV1083" s="117"/>
      <c r="AW1083" s="117"/>
      <c r="AX1083" s="117"/>
      <c r="AY1083" s="117"/>
      <c r="AZ1083" s="117"/>
      <c r="BA1083" s="117"/>
      <c r="BB1083" s="117"/>
      <c r="BC1083" s="117"/>
      <c r="BD1083" s="117"/>
      <c r="BE1083" s="117"/>
      <c r="BF1083" s="117"/>
      <c r="BG1083" s="117"/>
      <c r="BH1083" s="117"/>
      <c r="BI1083" s="117"/>
      <c r="BJ1083" s="117"/>
      <c r="BK1083" s="117"/>
      <c r="BL1083" s="117"/>
      <c r="BM1083" s="117"/>
    </row>
    <row r="1084" spans="1:65" ht="15.75" customHeight="1" x14ac:dyDescent="0.25">
      <c r="A1084" s="25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7"/>
      <c r="AI1084" s="117"/>
      <c r="AJ1084" s="117"/>
      <c r="AK1084" s="117"/>
      <c r="AL1084" s="117"/>
      <c r="AM1084" s="117"/>
      <c r="AN1084" s="117"/>
      <c r="AO1084" s="117"/>
      <c r="AP1084" s="117"/>
      <c r="AQ1084" s="117"/>
      <c r="AR1084" s="117"/>
      <c r="AS1084" s="117"/>
      <c r="AT1084" s="117"/>
      <c r="AU1084" s="117"/>
      <c r="AV1084" s="117"/>
      <c r="AW1084" s="117"/>
      <c r="AX1084" s="117"/>
      <c r="AY1084" s="117"/>
      <c r="AZ1084" s="117"/>
      <c r="BA1084" s="117"/>
      <c r="BB1084" s="117"/>
      <c r="BC1084" s="117"/>
      <c r="BD1084" s="117"/>
      <c r="BE1084" s="117"/>
      <c r="BF1084" s="117"/>
      <c r="BG1084" s="117"/>
      <c r="BH1084" s="117"/>
      <c r="BI1084" s="117"/>
      <c r="BJ1084" s="117"/>
      <c r="BK1084" s="117"/>
      <c r="BL1084" s="117"/>
      <c r="BM1084" s="117"/>
    </row>
    <row r="1085" spans="1:65" ht="15.75" customHeight="1" x14ac:dyDescent="0.25">
      <c r="A1085" s="25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7"/>
      <c r="AI1085" s="117"/>
      <c r="AJ1085" s="117"/>
      <c r="AK1085" s="117"/>
      <c r="AL1085" s="117"/>
      <c r="AM1085" s="117"/>
      <c r="AN1085" s="117"/>
      <c r="AO1085" s="117"/>
      <c r="AP1085" s="117"/>
      <c r="AQ1085" s="117"/>
      <c r="AR1085" s="117"/>
      <c r="AS1085" s="117"/>
      <c r="AT1085" s="117"/>
      <c r="AU1085" s="117"/>
      <c r="AV1085" s="117"/>
      <c r="AW1085" s="117"/>
      <c r="AX1085" s="117"/>
      <c r="AY1085" s="117"/>
      <c r="AZ1085" s="117"/>
      <c r="BA1085" s="117"/>
      <c r="BB1085" s="117"/>
      <c r="BC1085" s="117"/>
      <c r="BD1085" s="117"/>
      <c r="BE1085" s="117"/>
      <c r="BF1085" s="117"/>
      <c r="BG1085" s="117"/>
      <c r="BH1085" s="117"/>
      <c r="BI1085" s="117"/>
      <c r="BJ1085" s="117"/>
      <c r="BK1085" s="117"/>
      <c r="BL1085" s="117"/>
      <c r="BM1085" s="117"/>
    </row>
    <row r="1086" spans="1:65" ht="15.75" customHeight="1" x14ac:dyDescent="0.25">
      <c r="A1086" s="25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7"/>
      <c r="AI1086" s="117"/>
      <c r="AJ1086" s="117"/>
      <c r="AK1086" s="117"/>
      <c r="AL1086" s="117"/>
      <c r="AM1086" s="117"/>
      <c r="AN1086" s="117"/>
      <c r="AO1086" s="117"/>
      <c r="AP1086" s="117"/>
      <c r="AQ1086" s="117"/>
      <c r="AR1086" s="117"/>
      <c r="AS1086" s="117"/>
      <c r="AT1086" s="117"/>
      <c r="AU1086" s="117"/>
      <c r="AV1086" s="117"/>
      <c r="AW1086" s="117"/>
      <c r="AX1086" s="117"/>
      <c r="AY1086" s="117"/>
      <c r="AZ1086" s="117"/>
      <c r="BA1086" s="117"/>
      <c r="BB1086" s="117"/>
      <c r="BC1086" s="117"/>
      <c r="BD1086" s="117"/>
      <c r="BE1086" s="117"/>
      <c r="BF1086" s="117"/>
      <c r="BG1086" s="117"/>
      <c r="BH1086" s="117"/>
      <c r="BI1086" s="117"/>
      <c r="BJ1086" s="117"/>
      <c r="BK1086" s="117"/>
      <c r="BL1086" s="117"/>
      <c r="BM1086" s="117"/>
    </row>
    <row r="1087" spans="1:65" ht="15.75" customHeight="1" x14ac:dyDescent="0.25">
      <c r="A1087" s="25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7"/>
      <c r="AI1087" s="117"/>
      <c r="AJ1087" s="117"/>
      <c r="AK1087" s="117"/>
      <c r="AL1087" s="117"/>
      <c r="AM1087" s="117"/>
      <c r="AN1087" s="117"/>
      <c r="AO1087" s="117"/>
      <c r="AP1087" s="117"/>
      <c r="AQ1087" s="117"/>
      <c r="AR1087" s="117"/>
      <c r="AS1087" s="117"/>
      <c r="AT1087" s="117"/>
      <c r="AU1087" s="117"/>
      <c r="AV1087" s="117"/>
      <c r="AW1087" s="117"/>
      <c r="AX1087" s="117"/>
      <c r="AY1087" s="117"/>
      <c r="AZ1087" s="117"/>
      <c r="BA1087" s="117"/>
      <c r="BB1087" s="117"/>
      <c r="BC1087" s="117"/>
      <c r="BD1087" s="117"/>
      <c r="BE1087" s="117"/>
      <c r="BF1087" s="117"/>
      <c r="BG1087" s="117"/>
      <c r="BH1087" s="117"/>
      <c r="BI1087" s="117"/>
      <c r="BJ1087" s="117"/>
      <c r="BK1087" s="117"/>
      <c r="BL1087" s="117"/>
      <c r="BM1087" s="117"/>
    </row>
    <row r="1088" spans="1:65" ht="15.75" customHeight="1" x14ac:dyDescent="0.25">
      <c r="A1088" s="25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7"/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/>
      <c r="AS1088" s="117"/>
      <c r="AT1088" s="117"/>
      <c r="AU1088" s="117"/>
      <c r="AV1088" s="117"/>
      <c r="AW1088" s="117"/>
      <c r="AX1088" s="117"/>
      <c r="AY1088" s="117"/>
      <c r="AZ1088" s="117"/>
      <c r="BA1088" s="117"/>
      <c r="BB1088" s="117"/>
      <c r="BC1088" s="117"/>
      <c r="BD1088" s="117"/>
      <c r="BE1088" s="117"/>
      <c r="BF1088" s="117"/>
      <c r="BG1088" s="117"/>
      <c r="BH1088" s="117"/>
      <c r="BI1088" s="117"/>
      <c r="BJ1088" s="117"/>
      <c r="BK1088" s="117"/>
      <c r="BL1088" s="117"/>
      <c r="BM1088" s="117"/>
    </row>
    <row r="1089" spans="1:65" ht="15.75" customHeight="1" x14ac:dyDescent="0.25">
      <c r="A1089" s="25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7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/>
      <c r="AS1089" s="117"/>
      <c r="AT1089" s="117"/>
      <c r="AU1089" s="117"/>
      <c r="AV1089" s="117"/>
      <c r="AW1089" s="117"/>
      <c r="AX1089" s="117"/>
      <c r="AY1089" s="117"/>
      <c r="AZ1089" s="117"/>
      <c r="BA1089" s="117"/>
      <c r="BB1089" s="117"/>
      <c r="BC1089" s="117"/>
      <c r="BD1089" s="117"/>
      <c r="BE1089" s="117"/>
      <c r="BF1089" s="117"/>
      <c r="BG1089" s="117"/>
      <c r="BH1089" s="117"/>
      <c r="BI1089" s="117"/>
      <c r="BJ1089" s="117"/>
      <c r="BK1089" s="117"/>
      <c r="BL1089" s="117"/>
      <c r="BM1089" s="117"/>
    </row>
    <row r="1090" spans="1:65" ht="15.75" customHeight="1" x14ac:dyDescent="0.25">
      <c r="A1090" s="25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7"/>
      <c r="AI1090" s="117"/>
      <c r="AJ1090" s="117"/>
      <c r="AK1090" s="117"/>
      <c r="AL1090" s="117"/>
      <c r="AM1090" s="117"/>
      <c r="AN1090" s="117"/>
      <c r="AO1090" s="117"/>
      <c r="AP1090" s="117"/>
      <c r="AQ1090" s="117"/>
      <c r="AR1090" s="117"/>
      <c r="AS1090" s="117"/>
      <c r="AT1090" s="117"/>
      <c r="AU1090" s="117"/>
      <c r="AV1090" s="117"/>
      <c r="AW1090" s="117"/>
      <c r="AX1090" s="117"/>
      <c r="AY1090" s="117"/>
      <c r="AZ1090" s="117"/>
      <c r="BA1090" s="117"/>
      <c r="BB1090" s="117"/>
      <c r="BC1090" s="117"/>
      <c r="BD1090" s="117"/>
      <c r="BE1090" s="117"/>
      <c r="BF1090" s="117"/>
      <c r="BG1090" s="117"/>
      <c r="BH1090" s="117"/>
      <c r="BI1090" s="117"/>
      <c r="BJ1090" s="117"/>
      <c r="BK1090" s="117"/>
      <c r="BL1090" s="117"/>
      <c r="BM1090" s="117"/>
    </row>
    <row r="1091" spans="1:65" ht="15.75" customHeight="1" x14ac:dyDescent="0.25">
      <c r="A1091" s="25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7"/>
      <c r="AI1091" s="117"/>
      <c r="AJ1091" s="117"/>
      <c r="AK1091" s="117"/>
      <c r="AL1091" s="117"/>
      <c r="AM1091" s="117"/>
      <c r="AN1091" s="117"/>
      <c r="AO1091" s="117"/>
      <c r="AP1091" s="117"/>
      <c r="AQ1091" s="117"/>
      <c r="AR1091" s="117"/>
      <c r="AS1091" s="117"/>
      <c r="AT1091" s="117"/>
      <c r="AU1091" s="117"/>
      <c r="AV1091" s="117"/>
      <c r="AW1091" s="117"/>
      <c r="AX1091" s="117"/>
      <c r="AY1091" s="117"/>
      <c r="AZ1091" s="117"/>
      <c r="BA1091" s="117"/>
      <c r="BB1091" s="117"/>
      <c r="BC1091" s="117"/>
      <c r="BD1091" s="117"/>
      <c r="BE1091" s="117"/>
      <c r="BF1091" s="117"/>
      <c r="BG1091" s="117"/>
      <c r="BH1091" s="117"/>
      <c r="BI1091" s="117"/>
      <c r="BJ1091" s="117"/>
      <c r="BK1091" s="117"/>
      <c r="BL1091" s="117"/>
      <c r="BM1091" s="117"/>
    </row>
    <row r="1092" spans="1:65" ht="15.75" customHeight="1" x14ac:dyDescent="0.25">
      <c r="A1092" s="25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7"/>
      <c r="AI1092" s="117"/>
      <c r="AJ1092" s="117"/>
      <c r="AK1092" s="117"/>
      <c r="AL1092" s="117"/>
      <c r="AM1092" s="117"/>
      <c r="AN1092" s="117"/>
      <c r="AO1092" s="117"/>
      <c r="AP1092" s="117"/>
      <c r="AQ1092" s="117"/>
      <c r="AR1092" s="117"/>
      <c r="AS1092" s="117"/>
      <c r="AT1092" s="117"/>
      <c r="AU1092" s="117"/>
      <c r="AV1092" s="117"/>
      <c r="AW1092" s="117"/>
      <c r="AX1092" s="117"/>
      <c r="AY1092" s="117"/>
      <c r="AZ1092" s="117"/>
      <c r="BA1092" s="117"/>
      <c r="BB1092" s="117"/>
      <c r="BC1092" s="117"/>
      <c r="BD1092" s="117"/>
      <c r="BE1092" s="117"/>
      <c r="BF1092" s="117"/>
      <c r="BG1092" s="117"/>
      <c r="BH1092" s="117"/>
      <c r="BI1092" s="117"/>
      <c r="BJ1092" s="117"/>
      <c r="BK1092" s="117"/>
      <c r="BL1092" s="117"/>
      <c r="BM1092" s="117"/>
    </row>
    <row r="1093" spans="1:65" ht="15.75" customHeight="1" x14ac:dyDescent="0.25">
      <c r="A1093" s="25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7"/>
      <c r="AI1093" s="117"/>
      <c r="AJ1093" s="117"/>
      <c r="AK1093" s="117"/>
      <c r="AL1093" s="117"/>
      <c r="AM1093" s="117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17"/>
      <c r="BC1093" s="117"/>
      <c r="BD1093" s="117"/>
      <c r="BE1093" s="117"/>
      <c r="BF1093" s="117"/>
      <c r="BG1093" s="117"/>
      <c r="BH1093" s="117"/>
      <c r="BI1093" s="117"/>
      <c r="BJ1093" s="117"/>
      <c r="BK1093" s="117"/>
      <c r="BL1093" s="117"/>
      <c r="BM1093" s="117"/>
    </row>
    <row r="1094" spans="1:65" ht="15.75" customHeight="1" x14ac:dyDescent="0.25">
      <c r="A1094" s="25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7"/>
      <c r="AI1094" s="117"/>
      <c r="AJ1094" s="117"/>
      <c r="AK1094" s="117"/>
      <c r="AL1094" s="117"/>
      <c r="AM1094" s="117"/>
      <c r="AN1094" s="117"/>
      <c r="AO1094" s="117"/>
      <c r="AP1094" s="117"/>
      <c r="AQ1094" s="117"/>
      <c r="AR1094" s="117"/>
      <c r="AS1094" s="117"/>
      <c r="AT1094" s="117"/>
      <c r="AU1094" s="117"/>
      <c r="AV1094" s="117"/>
      <c r="AW1094" s="117"/>
      <c r="AX1094" s="117"/>
      <c r="AY1094" s="117"/>
      <c r="AZ1094" s="117"/>
      <c r="BA1094" s="117"/>
      <c r="BB1094" s="117"/>
      <c r="BC1094" s="117"/>
      <c r="BD1094" s="117"/>
      <c r="BE1094" s="117"/>
      <c r="BF1094" s="117"/>
      <c r="BG1094" s="117"/>
      <c r="BH1094" s="117"/>
      <c r="BI1094" s="117"/>
      <c r="BJ1094" s="117"/>
      <c r="BK1094" s="117"/>
      <c r="BL1094" s="117"/>
      <c r="BM1094" s="117"/>
    </row>
    <row r="1095" spans="1:65" ht="15.75" customHeight="1" x14ac:dyDescent="0.25">
      <c r="A1095" s="25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7"/>
      <c r="AI1095" s="117"/>
      <c r="AJ1095" s="117"/>
      <c r="AK1095" s="117"/>
      <c r="AL1095" s="117"/>
      <c r="AM1095" s="117"/>
      <c r="AN1095" s="117"/>
      <c r="AO1095" s="117"/>
      <c r="AP1095" s="117"/>
      <c r="AQ1095" s="117"/>
      <c r="AR1095" s="117"/>
      <c r="AS1095" s="117"/>
      <c r="AT1095" s="117"/>
      <c r="AU1095" s="117"/>
      <c r="AV1095" s="117"/>
      <c r="AW1095" s="117"/>
      <c r="AX1095" s="117"/>
      <c r="AY1095" s="117"/>
      <c r="AZ1095" s="117"/>
      <c r="BA1095" s="117"/>
      <c r="BB1095" s="117"/>
      <c r="BC1095" s="117"/>
      <c r="BD1095" s="117"/>
      <c r="BE1095" s="117"/>
      <c r="BF1095" s="117"/>
      <c r="BG1095" s="117"/>
      <c r="BH1095" s="117"/>
      <c r="BI1095" s="117"/>
      <c r="BJ1095" s="117"/>
      <c r="BK1095" s="117"/>
      <c r="BL1095" s="117"/>
      <c r="BM1095" s="117"/>
    </row>
    <row r="1096" spans="1:65" ht="15.75" customHeight="1" x14ac:dyDescent="0.25">
      <c r="A1096" s="25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  <c r="AU1096" s="117"/>
      <c r="AV1096" s="117"/>
      <c r="AW1096" s="117"/>
      <c r="AX1096" s="117"/>
      <c r="AY1096" s="117"/>
      <c r="AZ1096" s="117"/>
      <c r="BA1096" s="117"/>
      <c r="BB1096" s="117"/>
      <c r="BC1096" s="117"/>
      <c r="BD1096" s="117"/>
      <c r="BE1096" s="117"/>
      <c r="BF1096" s="117"/>
      <c r="BG1096" s="117"/>
      <c r="BH1096" s="117"/>
      <c r="BI1096" s="117"/>
      <c r="BJ1096" s="117"/>
      <c r="BK1096" s="117"/>
      <c r="BL1096" s="117"/>
      <c r="BM1096" s="117"/>
    </row>
    <row r="1097" spans="1:65" ht="15.75" customHeight="1" x14ac:dyDescent="0.25">
      <c r="A1097" s="25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7"/>
      <c r="AI1097" s="117"/>
      <c r="AJ1097" s="117"/>
      <c r="AK1097" s="117"/>
      <c r="AL1097" s="117"/>
      <c r="AM1097" s="117"/>
      <c r="AN1097" s="117"/>
      <c r="AO1097" s="117"/>
      <c r="AP1097" s="117"/>
      <c r="AQ1097" s="117"/>
      <c r="AR1097" s="117"/>
      <c r="AS1097" s="117"/>
      <c r="AT1097" s="117"/>
      <c r="AU1097" s="117"/>
      <c r="AV1097" s="117"/>
      <c r="AW1097" s="117"/>
      <c r="AX1097" s="117"/>
      <c r="AY1097" s="117"/>
      <c r="AZ1097" s="117"/>
      <c r="BA1097" s="117"/>
      <c r="BB1097" s="117"/>
      <c r="BC1097" s="117"/>
      <c r="BD1097" s="117"/>
      <c r="BE1097" s="117"/>
      <c r="BF1097" s="117"/>
      <c r="BG1097" s="117"/>
      <c r="BH1097" s="117"/>
      <c r="BI1097" s="117"/>
      <c r="BJ1097" s="117"/>
      <c r="BK1097" s="117"/>
      <c r="BL1097" s="117"/>
      <c r="BM1097" s="117"/>
    </row>
    <row r="1098" spans="1:65" ht="15.75" customHeight="1" x14ac:dyDescent="0.25">
      <c r="A1098" s="25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7"/>
      <c r="AI1098" s="117"/>
      <c r="AJ1098" s="117"/>
      <c r="AK1098" s="117"/>
      <c r="AL1098" s="117"/>
      <c r="AM1098" s="117"/>
      <c r="AN1098" s="117"/>
      <c r="AO1098" s="117"/>
      <c r="AP1098" s="117"/>
      <c r="AQ1098" s="117"/>
      <c r="AR1098" s="117"/>
      <c r="AS1098" s="117"/>
      <c r="AT1098" s="117"/>
      <c r="AU1098" s="117"/>
      <c r="AV1098" s="117"/>
      <c r="AW1098" s="117"/>
      <c r="AX1098" s="117"/>
      <c r="AY1098" s="117"/>
      <c r="AZ1098" s="117"/>
      <c r="BA1098" s="117"/>
      <c r="BB1098" s="117"/>
      <c r="BC1098" s="117"/>
      <c r="BD1098" s="117"/>
      <c r="BE1098" s="117"/>
      <c r="BF1098" s="117"/>
      <c r="BG1098" s="117"/>
      <c r="BH1098" s="117"/>
      <c r="BI1098" s="117"/>
      <c r="BJ1098" s="117"/>
      <c r="BK1098" s="117"/>
      <c r="BL1098" s="117"/>
      <c r="BM1098" s="117"/>
    </row>
    <row r="1099" spans="1:65" ht="15.75" customHeight="1" x14ac:dyDescent="0.25">
      <c r="A1099" s="25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  <c r="AU1099" s="117"/>
      <c r="AV1099" s="117"/>
      <c r="AW1099" s="117"/>
      <c r="AX1099" s="117"/>
      <c r="AY1099" s="117"/>
      <c r="AZ1099" s="117"/>
      <c r="BA1099" s="117"/>
      <c r="BB1099" s="117"/>
      <c r="BC1099" s="117"/>
      <c r="BD1099" s="117"/>
      <c r="BE1099" s="117"/>
      <c r="BF1099" s="117"/>
      <c r="BG1099" s="117"/>
      <c r="BH1099" s="117"/>
      <c r="BI1099" s="117"/>
      <c r="BJ1099" s="117"/>
      <c r="BK1099" s="117"/>
      <c r="BL1099" s="117"/>
      <c r="BM1099" s="117"/>
    </row>
    <row r="1100" spans="1:65" ht="15.75" customHeight="1" x14ac:dyDescent="0.25">
      <c r="A1100" s="25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7"/>
      <c r="AI1100" s="117"/>
      <c r="AJ1100" s="117"/>
      <c r="AK1100" s="117"/>
      <c r="AL1100" s="117"/>
      <c r="AM1100" s="117"/>
      <c r="AN1100" s="117"/>
      <c r="AO1100" s="117"/>
      <c r="AP1100" s="117"/>
      <c r="AQ1100" s="117"/>
      <c r="AR1100" s="117"/>
      <c r="AS1100" s="117"/>
      <c r="AT1100" s="117"/>
      <c r="AU1100" s="117"/>
      <c r="AV1100" s="117"/>
      <c r="AW1100" s="117"/>
      <c r="AX1100" s="117"/>
      <c r="AY1100" s="117"/>
      <c r="AZ1100" s="117"/>
      <c r="BA1100" s="117"/>
      <c r="BB1100" s="117"/>
      <c r="BC1100" s="117"/>
      <c r="BD1100" s="117"/>
      <c r="BE1100" s="117"/>
      <c r="BF1100" s="117"/>
      <c r="BG1100" s="117"/>
      <c r="BH1100" s="117"/>
      <c r="BI1100" s="117"/>
      <c r="BJ1100" s="117"/>
      <c r="BK1100" s="117"/>
      <c r="BL1100" s="117"/>
      <c r="BM1100" s="117"/>
    </row>
    <row r="1101" spans="1:65" ht="15.75" customHeight="1" x14ac:dyDescent="0.25">
      <c r="A1101" s="25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7"/>
      <c r="AI1101" s="117"/>
      <c r="AJ1101" s="117"/>
      <c r="AK1101" s="117"/>
      <c r="AL1101" s="117"/>
      <c r="AM1101" s="117"/>
      <c r="AN1101" s="117"/>
      <c r="AO1101" s="117"/>
      <c r="AP1101" s="117"/>
      <c r="AQ1101" s="117"/>
      <c r="AR1101" s="117"/>
      <c r="AS1101" s="117"/>
      <c r="AT1101" s="117"/>
      <c r="AU1101" s="117"/>
      <c r="AV1101" s="117"/>
      <c r="AW1101" s="117"/>
      <c r="AX1101" s="117"/>
      <c r="AY1101" s="117"/>
      <c r="AZ1101" s="117"/>
      <c r="BA1101" s="117"/>
      <c r="BB1101" s="117"/>
      <c r="BC1101" s="117"/>
      <c r="BD1101" s="117"/>
      <c r="BE1101" s="117"/>
      <c r="BF1101" s="117"/>
      <c r="BG1101" s="117"/>
      <c r="BH1101" s="117"/>
      <c r="BI1101" s="117"/>
      <c r="BJ1101" s="117"/>
      <c r="BK1101" s="117"/>
      <c r="BL1101" s="117"/>
      <c r="BM1101" s="117"/>
    </row>
    <row r="1102" spans="1:65" ht="15.75" customHeight="1" x14ac:dyDescent="0.25">
      <c r="A1102" s="25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7"/>
      <c r="AI1102" s="117"/>
      <c r="AJ1102" s="117"/>
      <c r="AK1102" s="117"/>
      <c r="AL1102" s="117"/>
      <c r="AM1102" s="117"/>
      <c r="AN1102" s="117"/>
      <c r="AO1102" s="117"/>
      <c r="AP1102" s="117"/>
      <c r="AQ1102" s="117"/>
      <c r="AR1102" s="117"/>
      <c r="AS1102" s="117"/>
      <c r="AT1102" s="117"/>
      <c r="AU1102" s="117"/>
      <c r="AV1102" s="117"/>
      <c r="AW1102" s="117"/>
      <c r="AX1102" s="117"/>
      <c r="AY1102" s="117"/>
      <c r="AZ1102" s="117"/>
      <c r="BA1102" s="117"/>
      <c r="BB1102" s="117"/>
      <c r="BC1102" s="117"/>
      <c r="BD1102" s="117"/>
      <c r="BE1102" s="117"/>
      <c r="BF1102" s="117"/>
      <c r="BG1102" s="117"/>
      <c r="BH1102" s="117"/>
      <c r="BI1102" s="117"/>
      <c r="BJ1102" s="117"/>
      <c r="BK1102" s="117"/>
      <c r="BL1102" s="117"/>
      <c r="BM1102" s="117"/>
    </row>
    <row r="1103" spans="1:65" ht="15.75" customHeight="1" x14ac:dyDescent="0.25">
      <c r="A1103" s="25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7"/>
      <c r="AI1103" s="117"/>
      <c r="AJ1103" s="117"/>
      <c r="AK1103" s="117"/>
      <c r="AL1103" s="117"/>
      <c r="AM1103" s="117"/>
      <c r="AN1103" s="117"/>
      <c r="AO1103" s="117"/>
      <c r="AP1103" s="117"/>
      <c r="AQ1103" s="117"/>
      <c r="AR1103" s="117"/>
      <c r="AS1103" s="117"/>
      <c r="AT1103" s="117"/>
      <c r="AU1103" s="117"/>
      <c r="AV1103" s="117"/>
      <c r="AW1103" s="117"/>
      <c r="AX1103" s="117"/>
      <c r="AY1103" s="117"/>
      <c r="AZ1103" s="117"/>
      <c r="BA1103" s="117"/>
      <c r="BB1103" s="117"/>
      <c r="BC1103" s="117"/>
      <c r="BD1103" s="117"/>
      <c r="BE1103" s="117"/>
      <c r="BF1103" s="117"/>
      <c r="BG1103" s="117"/>
      <c r="BH1103" s="117"/>
      <c r="BI1103" s="117"/>
      <c r="BJ1103" s="117"/>
      <c r="BK1103" s="117"/>
      <c r="BL1103" s="117"/>
      <c r="BM1103" s="117"/>
    </row>
    <row r="1104" spans="1:65" ht="15.75" customHeight="1" x14ac:dyDescent="0.25">
      <c r="A1104" s="25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7"/>
      <c r="AI1104" s="117"/>
      <c r="AJ1104" s="117"/>
      <c r="AK1104" s="117"/>
      <c r="AL1104" s="117"/>
      <c r="AM1104" s="117"/>
      <c r="AN1104" s="117"/>
      <c r="AO1104" s="117"/>
      <c r="AP1104" s="117"/>
      <c r="AQ1104" s="117"/>
      <c r="AR1104" s="117"/>
      <c r="AS1104" s="117"/>
      <c r="AT1104" s="117"/>
      <c r="AU1104" s="117"/>
      <c r="AV1104" s="117"/>
      <c r="AW1104" s="117"/>
      <c r="AX1104" s="117"/>
      <c r="AY1104" s="117"/>
      <c r="AZ1104" s="117"/>
      <c r="BA1104" s="117"/>
      <c r="BB1104" s="117"/>
      <c r="BC1104" s="117"/>
      <c r="BD1104" s="117"/>
      <c r="BE1104" s="117"/>
      <c r="BF1104" s="117"/>
      <c r="BG1104" s="117"/>
      <c r="BH1104" s="117"/>
      <c r="BI1104" s="117"/>
      <c r="BJ1104" s="117"/>
      <c r="BK1104" s="117"/>
      <c r="BL1104" s="117"/>
      <c r="BM1104" s="117"/>
    </row>
    <row r="1105" spans="1:65" ht="15.75" customHeight="1" x14ac:dyDescent="0.25">
      <c r="A1105" s="25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7"/>
      <c r="AI1105" s="117"/>
      <c r="AJ1105" s="117"/>
      <c r="AK1105" s="117"/>
      <c r="AL1105" s="117"/>
      <c r="AM1105" s="117"/>
      <c r="AN1105" s="117"/>
      <c r="AO1105" s="117"/>
      <c r="AP1105" s="117"/>
      <c r="AQ1105" s="117"/>
      <c r="AR1105" s="117"/>
      <c r="AS1105" s="117"/>
      <c r="AT1105" s="117"/>
      <c r="AU1105" s="117"/>
      <c r="AV1105" s="117"/>
      <c r="AW1105" s="117"/>
      <c r="AX1105" s="117"/>
      <c r="AY1105" s="117"/>
      <c r="AZ1105" s="117"/>
      <c r="BA1105" s="117"/>
      <c r="BB1105" s="117"/>
      <c r="BC1105" s="117"/>
      <c r="BD1105" s="117"/>
      <c r="BE1105" s="117"/>
      <c r="BF1105" s="117"/>
      <c r="BG1105" s="117"/>
      <c r="BH1105" s="117"/>
      <c r="BI1105" s="117"/>
      <c r="BJ1105" s="117"/>
      <c r="BK1105" s="117"/>
      <c r="BL1105" s="117"/>
      <c r="BM1105" s="117"/>
    </row>
    <row r="1106" spans="1:65" ht="15.75" customHeight="1" x14ac:dyDescent="0.25">
      <c r="A1106" s="25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7"/>
      <c r="BC1106" s="117"/>
      <c r="BD1106" s="117"/>
      <c r="BE1106" s="117"/>
      <c r="BF1106" s="117"/>
      <c r="BG1106" s="117"/>
      <c r="BH1106" s="117"/>
      <c r="BI1106" s="117"/>
      <c r="BJ1106" s="117"/>
      <c r="BK1106" s="117"/>
      <c r="BL1106" s="117"/>
      <c r="BM1106" s="117"/>
    </row>
    <row r="1107" spans="1:65" ht="15.75" customHeight="1" x14ac:dyDescent="0.25">
      <c r="A1107" s="25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7"/>
      <c r="AI1107" s="117"/>
      <c r="AJ1107" s="117"/>
      <c r="AK1107" s="117"/>
      <c r="AL1107" s="117"/>
      <c r="AM1107" s="117"/>
      <c r="AN1107" s="117"/>
      <c r="AO1107" s="117"/>
      <c r="AP1107" s="117"/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17"/>
      <c r="BC1107" s="117"/>
      <c r="BD1107" s="117"/>
      <c r="BE1107" s="117"/>
      <c r="BF1107" s="117"/>
      <c r="BG1107" s="117"/>
      <c r="BH1107" s="117"/>
      <c r="BI1107" s="117"/>
      <c r="BJ1107" s="117"/>
      <c r="BK1107" s="117"/>
      <c r="BL1107" s="117"/>
      <c r="BM1107" s="117"/>
    </row>
    <row r="1108" spans="1:65" ht="15.75" customHeight="1" x14ac:dyDescent="0.25">
      <c r="A1108" s="25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7"/>
      <c r="AI1108" s="117"/>
      <c r="AJ1108" s="117"/>
      <c r="AK1108" s="117"/>
      <c r="AL1108" s="117"/>
      <c r="AM1108" s="117"/>
      <c r="AN1108" s="117"/>
      <c r="AO1108" s="117"/>
      <c r="AP1108" s="117"/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17"/>
      <c r="BC1108" s="117"/>
      <c r="BD1108" s="117"/>
      <c r="BE1108" s="117"/>
      <c r="BF1108" s="117"/>
      <c r="BG1108" s="117"/>
      <c r="BH1108" s="117"/>
      <c r="BI1108" s="117"/>
      <c r="BJ1108" s="117"/>
      <c r="BK1108" s="117"/>
      <c r="BL1108" s="117"/>
      <c r="BM1108" s="117"/>
    </row>
    <row r="1109" spans="1:65" ht="15.75" customHeight="1" x14ac:dyDescent="0.25">
      <c r="A1109" s="25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7"/>
      <c r="AI1109" s="117"/>
      <c r="AJ1109" s="117"/>
      <c r="AK1109" s="117"/>
      <c r="AL1109" s="117"/>
      <c r="AM1109" s="117"/>
      <c r="AN1109" s="117"/>
      <c r="AO1109" s="117"/>
      <c r="AP1109" s="117"/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17"/>
      <c r="BC1109" s="117"/>
      <c r="BD1109" s="117"/>
      <c r="BE1109" s="117"/>
      <c r="BF1109" s="117"/>
      <c r="BG1109" s="117"/>
      <c r="BH1109" s="117"/>
      <c r="BI1109" s="117"/>
      <c r="BJ1109" s="117"/>
      <c r="BK1109" s="117"/>
      <c r="BL1109" s="117"/>
      <c r="BM1109" s="117"/>
    </row>
    <row r="1110" spans="1:65" ht="15.75" customHeight="1" x14ac:dyDescent="0.25">
      <c r="A1110" s="25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7"/>
      <c r="BC1110" s="117"/>
      <c r="BD1110" s="117"/>
      <c r="BE1110" s="117"/>
      <c r="BF1110" s="117"/>
      <c r="BG1110" s="117"/>
      <c r="BH1110" s="117"/>
      <c r="BI1110" s="117"/>
      <c r="BJ1110" s="117"/>
      <c r="BK1110" s="117"/>
      <c r="BL1110" s="117"/>
      <c r="BM1110" s="117"/>
    </row>
    <row r="1111" spans="1:65" ht="15.75" customHeight="1" x14ac:dyDescent="0.25">
      <c r="A1111" s="25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7"/>
      <c r="AI1111" s="117"/>
      <c r="AJ1111" s="117"/>
      <c r="AK1111" s="117"/>
      <c r="AL1111" s="117"/>
      <c r="AM1111" s="117"/>
      <c r="AN1111" s="117"/>
      <c r="AO1111" s="117"/>
      <c r="AP1111" s="117"/>
      <c r="AQ1111" s="117"/>
      <c r="AR1111" s="117"/>
      <c r="AS1111" s="117"/>
      <c r="AT1111" s="117"/>
      <c r="AU1111" s="117"/>
      <c r="AV1111" s="117"/>
      <c r="AW1111" s="117"/>
      <c r="AX1111" s="117"/>
      <c r="AY1111" s="117"/>
      <c r="AZ1111" s="117"/>
      <c r="BA1111" s="117"/>
      <c r="BB1111" s="117"/>
      <c r="BC1111" s="117"/>
      <c r="BD1111" s="117"/>
      <c r="BE1111" s="117"/>
      <c r="BF1111" s="117"/>
      <c r="BG1111" s="117"/>
      <c r="BH1111" s="117"/>
      <c r="BI1111" s="117"/>
      <c r="BJ1111" s="117"/>
      <c r="BK1111" s="117"/>
      <c r="BL1111" s="117"/>
      <c r="BM1111" s="117"/>
    </row>
    <row r="1112" spans="1:65" ht="15.75" customHeight="1" x14ac:dyDescent="0.25">
      <c r="A1112" s="25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7"/>
      <c r="AI1112" s="117"/>
      <c r="AJ1112" s="117"/>
      <c r="AK1112" s="117"/>
      <c r="AL1112" s="117"/>
      <c r="AM1112" s="117"/>
      <c r="AN1112" s="117"/>
      <c r="AO1112" s="117"/>
      <c r="AP1112" s="117"/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17"/>
      <c r="BC1112" s="117"/>
      <c r="BD1112" s="117"/>
      <c r="BE1112" s="117"/>
      <c r="BF1112" s="117"/>
      <c r="BG1112" s="117"/>
      <c r="BH1112" s="117"/>
      <c r="BI1112" s="117"/>
      <c r="BJ1112" s="117"/>
      <c r="BK1112" s="117"/>
      <c r="BL1112" s="117"/>
      <c r="BM1112" s="117"/>
    </row>
    <row r="1113" spans="1:65" ht="15.75" customHeight="1" x14ac:dyDescent="0.25">
      <c r="A1113" s="25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7"/>
      <c r="AI1113" s="117"/>
      <c r="AJ1113" s="117"/>
      <c r="AK1113" s="117"/>
      <c r="AL1113" s="117"/>
      <c r="AM1113" s="117"/>
      <c r="AN1113" s="117"/>
      <c r="AO1113" s="117"/>
      <c r="AP1113" s="117"/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17"/>
      <c r="BC1113" s="117"/>
      <c r="BD1113" s="117"/>
      <c r="BE1113" s="117"/>
      <c r="BF1113" s="117"/>
      <c r="BG1113" s="117"/>
      <c r="BH1113" s="117"/>
      <c r="BI1113" s="117"/>
      <c r="BJ1113" s="117"/>
      <c r="BK1113" s="117"/>
      <c r="BL1113" s="117"/>
      <c r="BM1113" s="117"/>
    </row>
    <row r="1114" spans="1:65" ht="15.75" customHeight="1" x14ac:dyDescent="0.25">
      <c r="A1114" s="25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7"/>
      <c r="BC1114" s="117"/>
      <c r="BD1114" s="117"/>
      <c r="BE1114" s="117"/>
      <c r="BF1114" s="117"/>
      <c r="BG1114" s="117"/>
      <c r="BH1114" s="117"/>
      <c r="BI1114" s="117"/>
      <c r="BJ1114" s="117"/>
      <c r="BK1114" s="117"/>
      <c r="BL1114" s="117"/>
      <c r="BM1114" s="117"/>
    </row>
    <row r="1115" spans="1:65" ht="15.75" customHeight="1" x14ac:dyDescent="0.25">
      <c r="A1115" s="25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7"/>
      <c r="AI1115" s="117"/>
      <c r="AJ1115" s="117"/>
      <c r="AK1115" s="117"/>
      <c r="AL1115" s="117"/>
      <c r="AM1115" s="117"/>
      <c r="AN1115" s="117"/>
      <c r="AO1115" s="117"/>
      <c r="AP1115" s="117"/>
      <c r="AQ1115" s="117"/>
      <c r="AR1115" s="117"/>
      <c r="AS1115" s="117"/>
      <c r="AT1115" s="117"/>
      <c r="AU1115" s="117"/>
      <c r="AV1115" s="117"/>
      <c r="AW1115" s="117"/>
      <c r="AX1115" s="117"/>
      <c r="AY1115" s="117"/>
      <c r="AZ1115" s="117"/>
      <c r="BA1115" s="117"/>
      <c r="BB1115" s="117"/>
      <c r="BC1115" s="117"/>
      <c r="BD1115" s="117"/>
      <c r="BE1115" s="117"/>
      <c r="BF1115" s="117"/>
      <c r="BG1115" s="117"/>
      <c r="BH1115" s="117"/>
      <c r="BI1115" s="117"/>
      <c r="BJ1115" s="117"/>
      <c r="BK1115" s="117"/>
      <c r="BL1115" s="117"/>
      <c r="BM1115" s="117"/>
    </row>
    <row r="1116" spans="1:65" ht="15.75" customHeight="1" x14ac:dyDescent="0.25">
      <c r="A1116" s="25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7"/>
      <c r="AI1116" s="117"/>
      <c r="AJ1116" s="117"/>
      <c r="AK1116" s="117"/>
      <c r="AL1116" s="117"/>
      <c r="AM1116" s="117"/>
      <c r="AN1116" s="117"/>
      <c r="AO1116" s="117"/>
      <c r="AP1116" s="117"/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17"/>
      <c r="BC1116" s="117"/>
      <c r="BD1116" s="117"/>
      <c r="BE1116" s="117"/>
      <c r="BF1116" s="117"/>
      <c r="BG1116" s="117"/>
      <c r="BH1116" s="117"/>
      <c r="BI1116" s="117"/>
      <c r="BJ1116" s="117"/>
      <c r="BK1116" s="117"/>
      <c r="BL1116" s="117"/>
      <c r="BM1116" s="117"/>
    </row>
    <row r="1117" spans="1:65" ht="15.75" customHeight="1" x14ac:dyDescent="0.25">
      <c r="A1117" s="25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7"/>
      <c r="AI1117" s="117"/>
      <c r="AJ1117" s="117"/>
      <c r="AK1117" s="117"/>
      <c r="AL1117" s="117"/>
      <c r="AM1117" s="117"/>
      <c r="AN1117" s="117"/>
      <c r="AO1117" s="117"/>
      <c r="AP1117" s="117"/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17"/>
      <c r="BC1117" s="117"/>
      <c r="BD1117" s="117"/>
      <c r="BE1117" s="117"/>
      <c r="BF1117" s="117"/>
      <c r="BG1117" s="117"/>
      <c r="BH1117" s="117"/>
      <c r="BI1117" s="117"/>
      <c r="BJ1117" s="117"/>
      <c r="BK1117" s="117"/>
      <c r="BL1117" s="117"/>
      <c r="BM1117" s="117"/>
    </row>
    <row r="1118" spans="1:65" ht="15.75" customHeight="1" x14ac:dyDescent="0.25">
      <c r="A1118" s="25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7"/>
      <c r="BC1118" s="117"/>
      <c r="BD1118" s="117"/>
      <c r="BE1118" s="117"/>
      <c r="BF1118" s="117"/>
      <c r="BG1118" s="117"/>
      <c r="BH1118" s="117"/>
      <c r="BI1118" s="117"/>
      <c r="BJ1118" s="117"/>
      <c r="BK1118" s="117"/>
      <c r="BL1118" s="117"/>
      <c r="BM1118" s="117"/>
    </row>
    <row r="1119" spans="1:65" ht="15.75" customHeight="1" x14ac:dyDescent="0.25">
      <c r="A1119" s="25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7"/>
      <c r="AI1119" s="117"/>
      <c r="AJ1119" s="117"/>
      <c r="AK1119" s="117"/>
      <c r="AL1119" s="117"/>
      <c r="AM1119" s="117"/>
      <c r="AN1119" s="117"/>
      <c r="AO1119" s="117"/>
      <c r="AP1119" s="117"/>
      <c r="AQ1119" s="117"/>
      <c r="AR1119" s="117"/>
      <c r="AS1119" s="117"/>
      <c r="AT1119" s="117"/>
      <c r="AU1119" s="117"/>
      <c r="AV1119" s="117"/>
      <c r="AW1119" s="117"/>
      <c r="AX1119" s="117"/>
      <c r="AY1119" s="117"/>
      <c r="AZ1119" s="117"/>
      <c r="BA1119" s="117"/>
      <c r="BB1119" s="117"/>
      <c r="BC1119" s="117"/>
      <c r="BD1119" s="117"/>
      <c r="BE1119" s="117"/>
      <c r="BF1119" s="117"/>
      <c r="BG1119" s="117"/>
      <c r="BH1119" s="117"/>
      <c r="BI1119" s="117"/>
      <c r="BJ1119" s="117"/>
      <c r="BK1119" s="117"/>
      <c r="BL1119" s="117"/>
      <c r="BM1119" s="117"/>
    </row>
    <row r="1120" spans="1:65" ht="15.75" customHeight="1" x14ac:dyDescent="0.25">
      <c r="A1120" s="25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7"/>
      <c r="AI1120" s="117"/>
      <c r="AJ1120" s="117"/>
      <c r="AK1120" s="117"/>
      <c r="AL1120" s="117"/>
      <c r="AM1120" s="117"/>
      <c r="AN1120" s="117"/>
      <c r="AO1120" s="117"/>
      <c r="AP1120" s="117"/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17"/>
      <c r="BC1120" s="117"/>
      <c r="BD1120" s="117"/>
      <c r="BE1120" s="117"/>
      <c r="BF1120" s="117"/>
      <c r="BG1120" s="117"/>
      <c r="BH1120" s="117"/>
      <c r="BI1120" s="117"/>
      <c r="BJ1120" s="117"/>
      <c r="BK1120" s="117"/>
      <c r="BL1120" s="117"/>
      <c r="BM1120" s="117"/>
    </row>
    <row r="1121" spans="1:65" ht="15.75" customHeight="1" x14ac:dyDescent="0.25">
      <c r="A1121" s="25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7"/>
      <c r="AI1121" s="117"/>
      <c r="AJ1121" s="117"/>
      <c r="AK1121" s="117"/>
      <c r="AL1121" s="117"/>
      <c r="AM1121" s="117"/>
      <c r="AN1121" s="117"/>
      <c r="AO1121" s="117"/>
      <c r="AP1121" s="117"/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17"/>
      <c r="BC1121" s="117"/>
      <c r="BD1121" s="117"/>
      <c r="BE1121" s="117"/>
      <c r="BF1121" s="117"/>
      <c r="BG1121" s="117"/>
      <c r="BH1121" s="117"/>
      <c r="BI1121" s="117"/>
      <c r="BJ1121" s="117"/>
      <c r="BK1121" s="117"/>
      <c r="BL1121" s="117"/>
      <c r="BM1121" s="117"/>
    </row>
    <row r="1122" spans="1:65" ht="15.75" customHeight="1" x14ac:dyDescent="0.25">
      <c r="A1122" s="25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7"/>
      <c r="AI1122" s="117"/>
      <c r="AJ1122" s="117"/>
      <c r="AK1122" s="117"/>
      <c r="AL1122" s="117"/>
      <c r="AM1122" s="117"/>
      <c r="AN1122" s="117"/>
      <c r="AO1122" s="117"/>
      <c r="AP1122" s="117"/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117"/>
      <c r="BD1122" s="117"/>
      <c r="BE1122" s="117"/>
      <c r="BF1122" s="117"/>
      <c r="BG1122" s="117"/>
      <c r="BH1122" s="117"/>
      <c r="BI1122" s="117"/>
      <c r="BJ1122" s="117"/>
      <c r="BK1122" s="117"/>
      <c r="BL1122" s="117"/>
      <c r="BM1122" s="117"/>
    </row>
    <row r="1123" spans="1:65" ht="15.75" customHeight="1" x14ac:dyDescent="0.25">
      <c r="A1123" s="25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7"/>
      <c r="AI1123" s="117"/>
      <c r="AJ1123" s="117"/>
      <c r="AK1123" s="117"/>
      <c r="AL1123" s="117"/>
      <c r="AM1123" s="117"/>
      <c r="AN1123" s="117"/>
      <c r="AO1123" s="117"/>
      <c r="AP1123" s="117"/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17"/>
      <c r="BC1123" s="117"/>
      <c r="BD1123" s="117"/>
      <c r="BE1123" s="117"/>
      <c r="BF1123" s="117"/>
      <c r="BG1123" s="117"/>
      <c r="BH1123" s="117"/>
      <c r="BI1123" s="117"/>
      <c r="BJ1123" s="117"/>
      <c r="BK1123" s="117"/>
      <c r="BL1123" s="117"/>
      <c r="BM1123" s="117"/>
    </row>
    <row r="1124" spans="1:65" ht="15.75" customHeight="1" x14ac:dyDescent="0.25">
      <c r="A1124" s="25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7"/>
      <c r="AI1124" s="117"/>
      <c r="AJ1124" s="117"/>
      <c r="AK1124" s="117"/>
      <c r="AL1124" s="117"/>
      <c r="AM1124" s="117"/>
      <c r="AN1124" s="117"/>
      <c r="AO1124" s="117"/>
      <c r="AP1124" s="117"/>
      <c r="AQ1124" s="117"/>
      <c r="AR1124" s="117"/>
      <c r="AS1124" s="117"/>
      <c r="AT1124" s="117"/>
      <c r="AU1124" s="117"/>
      <c r="AV1124" s="117"/>
      <c r="AW1124" s="117"/>
      <c r="AX1124" s="117"/>
      <c r="AY1124" s="117"/>
      <c r="AZ1124" s="117"/>
      <c r="BA1124" s="117"/>
      <c r="BB1124" s="117"/>
      <c r="BC1124" s="117"/>
      <c r="BD1124" s="117"/>
      <c r="BE1124" s="117"/>
      <c r="BF1124" s="117"/>
      <c r="BG1124" s="117"/>
      <c r="BH1124" s="117"/>
      <c r="BI1124" s="117"/>
      <c r="BJ1124" s="117"/>
      <c r="BK1124" s="117"/>
      <c r="BL1124" s="117"/>
      <c r="BM1124" s="117"/>
    </row>
    <row r="1125" spans="1:65" ht="15.75" customHeight="1" x14ac:dyDescent="0.25">
      <c r="A1125" s="25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7"/>
      <c r="AI1125" s="117"/>
      <c r="AJ1125" s="117"/>
      <c r="AK1125" s="117"/>
      <c r="AL1125" s="117"/>
      <c r="AM1125" s="117"/>
      <c r="AN1125" s="117"/>
      <c r="AO1125" s="117"/>
      <c r="AP1125" s="117"/>
      <c r="AQ1125" s="117"/>
      <c r="AR1125" s="117"/>
      <c r="AS1125" s="117"/>
      <c r="AT1125" s="117"/>
      <c r="AU1125" s="117"/>
      <c r="AV1125" s="117"/>
      <c r="AW1125" s="117"/>
      <c r="AX1125" s="117"/>
      <c r="AY1125" s="117"/>
      <c r="AZ1125" s="117"/>
      <c r="BA1125" s="117"/>
      <c r="BB1125" s="117"/>
      <c r="BC1125" s="117"/>
      <c r="BD1125" s="117"/>
      <c r="BE1125" s="117"/>
      <c r="BF1125" s="117"/>
      <c r="BG1125" s="117"/>
      <c r="BH1125" s="117"/>
      <c r="BI1125" s="117"/>
      <c r="BJ1125" s="117"/>
      <c r="BK1125" s="117"/>
      <c r="BL1125" s="117"/>
      <c r="BM1125" s="117"/>
    </row>
    <row r="1126" spans="1:65" ht="15.75" customHeight="1" x14ac:dyDescent="0.25">
      <c r="A1126" s="25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7"/>
      <c r="AI1126" s="117"/>
      <c r="AJ1126" s="117"/>
      <c r="AK1126" s="117"/>
      <c r="AL1126" s="117"/>
      <c r="AM1126" s="117"/>
      <c r="AN1126" s="117"/>
      <c r="AO1126" s="117"/>
      <c r="AP1126" s="117"/>
      <c r="AQ1126" s="117"/>
      <c r="AR1126" s="117"/>
      <c r="AS1126" s="117"/>
      <c r="AT1126" s="117"/>
      <c r="AU1126" s="117"/>
      <c r="AV1126" s="117"/>
      <c r="AW1126" s="117"/>
      <c r="AX1126" s="117"/>
      <c r="AY1126" s="117"/>
      <c r="AZ1126" s="117"/>
      <c r="BA1126" s="117"/>
      <c r="BB1126" s="117"/>
      <c r="BC1126" s="117"/>
      <c r="BD1126" s="117"/>
      <c r="BE1126" s="117"/>
      <c r="BF1126" s="117"/>
      <c r="BG1126" s="117"/>
      <c r="BH1126" s="117"/>
      <c r="BI1126" s="117"/>
      <c r="BJ1126" s="117"/>
      <c r="BK1126" s="117"/>
      <c r="BL1126" s="117"/>
      <c r="BM1126" s="117"/>
    </row>
    <row r="1127" spans="1:65" ht="15.75" customHeight="1" x14ac:dyDescent="0.25">
      <c r="A1127" s="25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7"/>
      <c r="AI1127" s="117"/>
      <c r="AJ1127" s="117"/>
      <c r="AK1127" s="117"/>
      <c r="AL1127" s="117"/>
      <c r="AM1127" s="117"/>
      <c r="AN1127" s="117"/>
      <c r="AO1127" s="117"/>
      <c r="AP1127" s="117"/>
      <c r="AQ1127" s="117"/>
      <c r="AR1127" s="117"/>
      <c r="AS1127" s="117"/>
      <c r="AT1127" s="117"/>
      <c r="AU1127" s="117"/>
      <c r="AV1127" s="117"/>
      <c r="AW1127" s="117"/>
      <c r="AX1127" s="117"/>
      <c r="AY1127" s="117"/>
      <c r="AZ1127" s="117"/>
      <c r="BA1127" s="117"/>
      <c r="BB1127" s="117"/>
      <c r="BC1127" s="117"/>
      <c r="BD1127" s="117"/>
      <c r="BE1127" s="117"/>
      <c r="BF1127" s="117"/>
      <c r="BG1127" s="117"/>
      <c r="BH1127" s="117"/>
      <c r="BI1127" s="117"/>
      <c r="BJ1127" s="117"/>
      <c r="BK1127" s="117"/>
      <c r="BL1127" s="117"/>
      <c r="BM1127" s="117"/>
    </row>
    <row r="1128" spans="1:65" ht="15.75" customHeight="1" x14ac:dyDescent="0.25">
      <c r="A1128" s="25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7"/>
      <c r="AI1128" s="117"/>
      <c r="AJ1128" s="117"/>
      <c r="AK1128" s="117"/>
      <c r="AL1128" s="117"/>
      <c r="AM1128" s="117"/>
      <c r="AN1128" s="117"/>
      <c r="AO1128" s="117"/>
      <c r="AP1128" s="117"/>
      <c r="AQ1128" s="117"/>
      <c r="AR1128" s="117"/>
      <c r="AS1128" s="117"/>
      <c r="AT1128" s="117"/>
      <c r="AU1128" s="117"/>
      <c r="AV1128" s="117"/>
      <c r="AW1128" s="117"/>
      <c r="AX1128" s="117"/>
      <c r="AY1128" s="117"/>
      <c r="AZ1128" s="117"/>
      <c r="BA1128" s="117"/>
      <c r="BB1128" s="117"/>
      <c r="BC1128" s="117"/>
      <c r="BD1128" s="117"/>
      <c r="BE1128" s="117"/>
      <c r="BF1128" s="117"/>
      <c r="BG1128" s="117"/>
      <c r="BH1128" s="117"/>
      <c r="BI1128" s="117"/>
      <c r="BJ1128" s="117"/>
      <c r="BK1128" s="117"/>
      <c r="BL1128" s="117"/>
      <c r="BM1128" s="117"/>
    </row>
    <row r="1129" spans="1:65" ht="15.75" customHeight="1" x14ac:dyDescent="0.25">
      <c r="A1129" s="25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7"/>
      <c r="AI1129" s="117"/>
      <c r="AJ1129" s="117"/>
      <c r="AK1129" s="117"/>
      <c r="AL1129" s="117"/>
      <c r="AM1129" s="117"/>
      <c r="AN1129" s="117"/>
      <c r="AO1129" s="117"/>
      <c r="AP1129" s="117"/>
      <c r="AQ1129" s="117"/>
      <c r="AR1129" s="117"/>
      <c r="AS1129" s="117"/>
      <c r="AT1129" s="117"/>
      <c r="AU1129" s="117"/>
      <c r="AV1129" s="117"/>
      <c r="AW1129" s="117"/>
      <c r="AX1129" s="117"/>
      <c r="AY1129" s="117"/>
      <c r="AZ1129" s="117"/>
      <c r="BA1129" s="117"/>
      <c r="BB1129" s="117"/>
      <c r="BC1129" s="117"/>
      <c r="BD1129" s="117"/>
      <c r="BE1129" s="117"/>
      <c r="BF1129" s="117"/>
      <c r="BG1129" s="117"/>
      <c r="BH1129" s="117"/>
      <c r="BI1129" s="117"/>
      <c r="BJ1129" s="117"/>
      <c r="BK1129" s="117"/>
      <c r="BL1129" s="117"/>
      <c r="BM1129" s="117"/>
    </row>
    <row r="1130" spans="1:65" ht="15.75" customHeight="1" x14ac:dyDescent="0.25">
      <c r="A1130" s="25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7"/>
      <c r="AI1130" s="117"/>
      <c r="AJ1130" s="117"/>
      <c r="AK1130" s="117"/>
      <c r="AL1130" s="117"/>
      <c r="AM1130" s="117"/>
      <c r="AN1130" s="117"/>
      <c r="AO1130" s="117"/>
      <c r="AP1130" s="117"/>
      <c r="AQ1130" s="117"/>
      <c r="AR1130" s="117"/>
      <c r="AS1130" s="117"/>
      <c r="AT1130" s="117"/>
      <c r="AU1130" s="117"/>
      <c r="AV1130" s="117"/>
      <c r="AW1130" s="117"/>
      <c r="AX1130" s="117"/>
      <c r="AY1130" s="117"/>
      <c r="AZ1130" s="117"/>
      <c r="BA1130" s="117"/>
      <c r="BB1130" s="117"/>
      <c r="BC1130" s="117"/>
      <c r="BD1130" s="117"/>
      <c r="BE1130" s="117"/>
      <c r="BF1130" s="117"/>
      <c r="BG1130" s="117"/>
      <c r="BH1130" s="117"/>
      <c r="BI1130" s="117"/>
      <c r="BJ1130" s="117"/>
      <c r="BK1130" s="117"/>
      <c r="BL1130" s="117"/>
      <c r="BM1130" s="117"/>
    </row>
    <row r="1131" spans="1:65" ht="15.75" customHeight="1" x14ac:dyDescent="0.25">
      <c r="A1131" s="25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17"/>
      <c r="BC1131" s="117"/>
      <c r="BD1131" s="117"/>
      <c r="BE1131" s="117"/>
      <c r="BF1131" s="117"/>
      <c r="BG1131" s="117"/>
      <c r="BH1131" s="117"/>
      <c r="BI1131" s="117"/>
      <c r="BJ1131" s="117"/>
      <c r="BK1131" s="117"/>
      <c r="BL1131" s="117"/>
      <c r="BM1131" s="117"/>
    </row>
    <row r="1132" spans="1:65" ht="15.75" customHeight="1" x14ac:dyDescent="0.25">
      <c r="A1132" s="25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7"/>
      <c r="AI1132" s="117"/>
      <c r="AJ1132" s="117"/>
      <c r="AK1132" s="117"/>
      <c r="AL1132" s="117"/>
      <c r="AM1132" s="117"/>
      <c r="AN1132" s="117"/>
      <c r="AO1132" s="117"/>
      <c r="AP1132" s="117"/>
      <c r="AQ1132" s="117"/>
      <c r="AR1132" s="117"/>
      <c r="AS1132" s="117"/>
      <c r="AT1132" s="117"/>
      <c r="AU1132" s="117"/>
      <c r="AV1132" s="117"/>
      <c r="AW1132" s="117"/>
      <c r="AX1132" s="117"/>
      <c r="AY1132" s="117"/>
      <c r="AZ1132" s="117"/>
      <c r="BA1132" s="117"/>
      <c r="BB1132" s="117"/>
      <c r="BC1132" s="117"/>
      <c r="BD1132" s="117"/>
      <c r="BE1132" s="117"/>
      <c r="BF1132" s="117"/>
      <c r="BG1132" s="117"/>
      <c r="BH1132" s="117"/>
      <c r="BI1132" s="117"/>
      <c r="BJ1132" s="117"/>
      <c r="BK1132" s="117"/>
      <c r="BL1132" s="117"/>
      <c r="BM1132" s="117"/>
    </row>
    <row r="1133" spans="1:65" ht="15.75" customHeight="1" x14ac:dyDescent="0.25">
      <c r="A1133" s="25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7"/>
      <c r="AI1133" s="117"/>
      <c r="AJ1133" s="117"/>
      <c r="AK1133" s="117"/>
      <c r="AL1133" s="117"/>
      <c r="AM1133" s="117"/>
      <c r="AN1133" s="117"/>
      <c r="AO1133" s="117"/>
      <c r="AP1133" s="117"/>
      <c r="AQ1133" s="117"/>
      <c r="AR1133" s="117"/>
      <c r="AS1133" s="117"/>
      <c r="AT1133" s="117"/>
      <c r="AU1133" s="117"/>
      <c r="AV1133" s="117"/>
      <c r="AW1133" s="117"/>
      <c r="AX1133" s="117"/>
      <c r="AY1133" s="117"/>
      <c r="AZ1133" s="117"/>
      <c r="BA1133" s="117"/>
      <c r="BB1133" s="117"/>
      <c r="BC1133" s="117"/>
      <c r="BD1133" s="117"/>
      <c r="BE1133" s="117"/>
      <c r="BF1133" s="117"/>
      <c r="BG1133" s="117"/>
      <c r="BH1133" s="117"/>
      <c r="BI1133" s="117"/>
      <c r="BJ1133" s="117"/>
      <c r="BK1133" s="117"/>
      <c r="BL1133" s="117"/>
      <c r="BM1133" s="117"/>
    </row>
    <row r="1134" spans="1:65" ht="15.75" customHeight="1" x14ac:dyDescent="0.25">
      <c r="A1134" s="25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7"/>
      <c r="AI1134" s="117"/>
      <c r="AJ1134" s="117"/>
      <c r="AK1134" s="117"/>
      <c r="AL1134" s="117"/>
      <c r="AM1134" s="117"/>
      <c r="AN1134" s="117"/>
      <c r="AO1134" s="117"/>
      <c r="AP1134" s="117"/>
      <c r="AQ1134" s="117"/>
      <c r="AR1134" s="117"/>
      <c r="AS1134" s="117"/>
      <c r="AT1134" s="117"/>
      <c r="AU1134" s="117"/>
      <c r="AV1134" s="117"/>
      <c r="AW1134" s="117"/>
      <c r="AX1134" s="117"/>
      <c r="AY1134" s="117"/>
      <c r="AZ1134" s="117"/>
      <c r="BA1134" s="117"/>
      <c r="BB1134" s="117"/>
      <c r="BC1134" s="117"/>
      <c r="BD1134" s="117"/>
      <c r="BE1134" s="117"/>
      <c r="BF1134" s="117"/>
      <c r="BG1134" s="117"/>
      <c r="BH1134" s="117"/>
      <c r="BI1134" s="117"/>
      <c r="BJ1134" s="117"/>
      <c r="BK1134" s="117"/>
      <c r="BL1134" s="117"/>
      <c r="BM1134" s="117"/>
    </row>
    <row r="1135" spans="1:65" ht="15.75" customHeight="1" x14ac:dyDescent="0.25">
      <c r="A1135" s="25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7"/>
      <c r="AI1135" s="117"/>
      <c r="AJ1135" s="117"/>
      <c r="AK1135" s="117"/>
      <c r="AL1135" s="117"/>
      <c r="AM1135" s="117"/>
      <c r="AN1135" s="117"/>
      <c r="AO1135" s="117"/>
      <c r="AP1135" s="117"/>
      <c r="AQ1135" s="117"/>
      <c r="AR1135" s="117"/>
      <c r="AS1135" s="117"/>
      <c r="AT1135" s="117"/>
      <c r="AU1135" s="117"/>
      <c r="AV1135" s="117"/>
      <c r="AW1135" s="117"/>
      <c r="AX1135" s="117"/>
      <c r="AY1135" s="117"/>
      <c r="AZ1135" s="117"/>
      <c r="BA1135" s="117"/>
      <c r="BB1135" s="117"/>
      <c r="BC1135" s="117"/>
      <c r="BD1135" s="117"/>
      <c r="BE1135" s="117"/>
      <c r="BF1135" s="117"/>
      <c r="BG1135" s="117"/>
      <c r="BH1135" s="117"/>
      <c r="BI1135" s="117"/>
      <c r="BJ1135" s="117"/>
      <c r="BK1135" s="117"/>
      <c r="BL1135" s="117"/>
      <c r="BM1135" s="117"/>
    </row>
    <row r="1136" spans="1:65" ht="15.75" customHeight="1" x14ac:dyDescent="0.25">
      <c r="A1136" s="25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7"/>
      <c r="AI1136" s="117"/>
      <c r="AJ1136" s="117"/>
      <c r="AK1136" s="117"/>
      <c r="AL1136" s="117"/>
      <c r="AM1136" s="117"/>
      <c r="AN1136" s="117"/>
      <c r="AO1136" s="117"/>
      <c r="AP1136" s="117"/>
      <c r="AQ1136" s="117"/>
      <c r="AR1136" s="117"/>
      <c r="AS1136" s="117"/>
      <c r="AT1136" s="117"/>
      <c r="AU1136" s="117"/>
      <c r="AV1136" s="117"/>
      <c r="AW1136" s="117"/>
      <c r="AX1136" s="117"/>
      <c r="AY1136" s="117"/>
      <c r="AZ1136" s="117"/>
      <c r="BA1136" s="117"/>
      <c r="BB1136" s="117"/>
      <c r="BC1136" s="117"/>
      <c r="BD1136" s="117"/>
      <c r="BE1136" s="117"/>
      <c r="BF1136" s="117"/>
      <c r="BG1136" s="117"/>
      <c r="BH1136" s="117"/>
      <c r="BI1136" s="117"/>
      <c r="BJ1136" s="117"/>
      <c r="BK1136" s="117"/>
      <c r="BL1136" s="117"/>
      <c r="BM1136" s="117"/>
    </row>
    <row r="1137" spans="1:65" ht="15.75" customHeight="1" x14ac:dyDescent="0.25">
      <c r="A1137" s="25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7"/>
      <c r="AI1137" s="117"/>
      <c r="AJ1137" s="117"/>
      <c r="AK1137" s="117"/>
      <c r="AL1137" s="117"/>
      <c r="AM1137" s="117"/>
      <c r="AN1137" s="117"/>
      <c r="AO1137" s="117"/>
      <c r="AP1137" s="117"/>
      <c r="AQ1137" s="117"/>
      <c r="AR1137" s="117"/>
      <c r="AS1137" s="117"/>
      <c r="AT1137" s="117"/>
      <c r="AU1137" s="117"/>
      <c r="AV1137" s="117"/>
      <c r="AW1137" s="117"/>
      <c r="AX1137" s="117"/>
      <c r="AY1137" s="117"/>
      <c r="AZ1137" s="117"/>
      <c r="BA1137" s="117"/>
      <c r="BB1137" s="117"/>
      <c r="BC1137" s="117"/>
      <c r="BD1137" s="117"/>
      <c r="BE1137" s="117"/>
      <c r="BF1137" s="117"/>
      <c r="BG1137" s="117"/>
      <c r="BH1137" s="117"/>
      <c r="BI1137" s="117"/>
      <c r="BJ1137" s="117"/>
      <c r="BK1137" s="117"/>
      <c r="BL1137" s="117"/>
      <c r="BM1137" s="117"/>
    </row>
    <row r="1138" spans="1:65" ht="15.75" customHeight="1" x14ac:dyDescent="0.25">
      <c r="A1138" s="25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7"/>
      <c r="AI1138" s="117"/>
      <c r="AJ1138" s="117"/>
      <c r="AK1138" s="117"/>
      <c r="AL1138" s="117"/>
      <c r="AM1138" s="117"/>
      <c r="AN1138" s="117"/>
      <c r="AO1138" s="117"/>
      <c r="AP1138" s="117"/>
      <c r="AQ1138" s="117"/>
      <c r="AR1138" s="117"/>
      <c r="AS1138" s="117"/>
      <c r="AT1138" s="117"/>
      <c r="AU1138" s="117"/>
      <c r="AV1138" s="117"/>
      <c r="AW1138" s="117"/>
      <c r="AX1138" s="117"/>
      <c r="AY1138" s="117"/>
      <c r="AZ1138" s="117"/>
      <c r="BA1138" s="117"/>
      <c r="BB1138" s="117"/>
      <c r="BC1138" s="117"/>
      <c r="BD1138" s="117"/>
      <c r="BE1138" s="117"/>
      <c r="BF1138" s="117"/>
      <c r="BG1138" s="117"/>
      <c r="BH1138" s="117"/>
      <c r="BI1138" s="117"/>
      <c r="BJ1138" s="117"/>
      <c r="BK1138" s="117"/>
      <c r="BL1138" s="117"/>
      <c r="BM1138" s="117"/>
    </row>
    <row r="1139" spans="1:65" ht="15.75" customHeight="1" x14ac:dyDescent="0.25">
      <c r="A1139" s="25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7"/>
      <c r="AI1139" s="117"/>
      <c r="AJ1139" s="117"/>
      <c r="AK1139" s="117"/>
      <c r="AL1139" s="117"/>
      <c r="AM1139" s="117"/>
      <c r="AN1139" s="117"/>
      <c r="AO1139" s="117"/>
      <c r="AP1139" s="117"/>
      <c r="AQ1139" s="117"/>
      <c r="AR1139" s="117"/>
      <c r="AS1139" s="117"/>
      <c r="AT1139" s="117"/>
      <c r="AU1139" s="117"/>
      <c r="AV1139" s="117"/>
      <c r="AW1139" s="117"/>
      <c r="AX1139" s="117"/>
      <c r="AY1139" s="117"/>
      <c r="AZ1139" s="117"/>
      <c r="BA1139" s="117"/>
      <c r="BB1139" s="117"/>
      <c r="BC1139" s="117"/>
      <c r="BD1139" s="117"/>
      <c r="BE1139" s="117"/>
      <c r="BF1139" s="117"/>
      <c r="BG1139" s="117"/>
      <c r="BH1139" s="117"/>
      <c r="BI1139" s="117"/>
      <c r="BJ1139" s="117"/>
      <c r="BK1139" s="117"/>
      <c r="BL1139" s="117"/>
      <c r="BM1139" s="117"/>
    </row>
    <row r="1140" spans="1:65" ht="15.75" customHeight="1" x14ac:dyDescent="0.25">
      <c r="A1140" s="25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7"/>
      <c r="AI1140" s="117"/>
      <c r="AJ1140" s="117"/>
      <c r="AK1140" s="117"/>
      <c r="AL1140" s="117"/>
      <c r="AM1140" s="117"/>
      <c r="AN1140" s="117"/>
      <c r="AO1140" s="117"/>
      <c r="AP1140" s="117"/>
      <c r="AQ1140" s="117"/>
      <c r="AR1140" s="117"/>
      <c r="AS1140" s="117"/>
      <c r="AT1140" s="117"/>
      <c r="AU1140" s="117"/>
      <c r="AV1140" s="117"/>
      <c r="AW1140" s="117"/>
      <c r="AX1140" s="117"/>
      <c r="AY1140" s="117"/>
      <c r="AZ1140" s="117"/>
      <c r="BA1140" s="117"/>
      <c r="BB1140" s="117"/>
      <c r="BC1140" s="117"/>
      <c r="BD1140" s="117"/>
      <c r="BE1140" s="117"/>
      <c r="BF1140" s="117"/>
      <c r="BG1140" s="117"/>
      <c r="BH1140" s="117"/>
      <c r="BI1140" s="117"/>
      <c r="BJ1140" s="117"/>
      <c r="BK1140" s="117"/>
      <c r="BL1140" s="117"/>
      <c r="BM1140" s="117"/>
    </row>
    <row r="1141" spans="1:65" ht="15.75" customHeight="1" x14ac:dyDescent="0.25">
      <c r="A1141" s="25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7"/>
      <c r="AI1141" s="117"/>
      <c r="AJ1141" s="117"/>
      <c r="AK1141" s="117"/>
      <c r="AL1141" s="117"/>
      <c r="AM1141" s="117"/>
      <c r="AN1141" s="117"/>
      <c r="AO1141" s="117"/>
      <c r="AP1141" s="117"/>
      <c r="AQ1141" s="117"/>
      <c r="AR1141" s="117"/>
      <c r="AS1141" s="117"/>
      <c r="AT1141" s="117"/>
      <c r="AU1141" s="117"/>
      <c r="AV1141" s="117"/>
      <c r="AW1141" s="117"/>
      <c r="AX1141" s="117"/>
      <c r="AY1141" s="117"/>
      <c r="AZ1141" s="117"/>
      <c r="BA1141" s="117"/>
      <c r="BB1141" s="117"/>
      <c r="BC1141" s="117"/>
      <c r="BD1141" s="117"/>
      <c r="BE1141" s="117"/>
      <c r="BF1141" s="117"/>
      <c r="BG1141" s="117"/>
      <c r="BH1141" s="117"/>
      <c r="BI1141" s="117"/>
      <c r="BJ1141" s="117"/>
      <c r="BK1141" s="117"/>
      <c r="BL1141" s="117"/>
      <c r="BM1141" s="117"/>
    </row>
    <row r="1142" spans="1:65" ht="15.75" customHeight="1" x14ac:dyDescent="0.25">
      <c r="A1142" s="25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7"/>
      <c r="AI1142" s="117"/>
      <c r="AJ1142" s="117"/>
      <c r="AK1142" s="117"/>
      <c r="AL1142" s="117"/>
      <c r="AM1142" s="117"/>
      <c r="AN1142" s="117"/>
      <c r="AO1142" s="117"/>
      <c r="AP1142" s="117"/>
      <c r="AQ1142" s="117"/>
      <c r="AR1142" s="117"/>
      <c r="AS1142" s="117"/>
      <c r="AT1142" s="117"/>
      <c r="AU1142" s="117"/>
      <c r="AV1142" s="117"/>
      <c r="AW1142" s="117"/>
      <c r="AX1142" s="117"/>
      <c r="AY1142" s="117"/>
      <c r="AZ1142" s="117"/>
      <c r="BA1142" s="117"/>
      <c r="BB1142" s="117"/>
      <c r="BC1142" s="117"/>
      <c r="BD1142" s="117"/>
      <c r="BE1142" s="117"/>
      <c r="BF1142" s="117"/>
      <c r="BG1142" s="117"/>
      <c r="BH1142" s="117"/>
      <c r="BI1142" s="117"/>
      <c r="BJ1142" s="117"/>
      <c r="BK1142" s="117"/>
      <c r="BL1142" s="117"/>
      <c r="BM1142" s="117"/>
    </row>
    <row r="1143" spans="1:65" ht="15.75" customHeight="1" x14ac:dyDescent="0.25">
      <c r="A1143" s="25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7"/>
      <c r="AI1143" s="117"/>
      <c r="AJ1143" s="117"/>
      <c r="AK1143" s="117"/>
      <c r="AL1143" s="117"/>
      <c r="AM1143" s="117"/>
      <c r="AN1143" s="117"/>
      <c r="AO1143" s="117"/>
      <c r="AP1143" s="117"/>
      <c r="AQ1143" s="117"/>
      <c r="AR1143" s="117"/>
      <c r="AS1143" s="117"/>
      <c r="AT1143" s="117"/>
      <c r="AU1143" s="117"/>
      <c r="AV1143" s="117"/>
      <c r="AW1143" s="117"/>
      <c r="AX1143" s="117"/>
      <c r="AY1143" s="117"/>
      <c r="AZ1143" s="117"/>
      <c r="BA1143" s="117"/>
      <c r="BB1143" s="117"/>
      <c r="BC1143" s="117"/>
      <c r="BD1143" s="117"/>
      <c r="BE1143" s="117"/>
      <c r="BF1143" s="117"/>
      <c r="BG1143" s="117"/>
      <c r="BH1143" s="117"/>
      <c r="BI1143" s="117"/>
      <c r="BJ1143" s="117"/>
      <c r="BK1143" s="117"/>
      <c r="BL1143" s="117"/>
      <c r="BM1143" s="117"/>
    </row>
    <row r="1144" spans="1:65" ht="15.75" customHeight="1" x14ac:dyDescent="0.25">
      <c r="A1144" s="25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7"/>
      <c r="AI1144" s="117"/>
      <c r="AJ1144" s="117"/>
      <c r="AK1144" s="117"/>
      <c r="AL1144" s="117"/>
      <c r="AM1144" s="117"/>
      <c r="AN1144" s="117"/>
      <c r="AO1144" s="117"/>
      <c r="AP1144" s="117"/>
      <c r="AQ1144" s="117"/>
      <c r="AR1144" s="117"/>
      <c r="AS1144" s="117"/>
      <c r="AT1144" s="117"/>
      <c r="AU1144" s="117"/>
      <c r="AV1144" s="117"/>
      <c r="AW1144" s="117"/>
      <c r="AX1144" s="117"/>
      <c r="AY1144" s="117"/>
      <c r="AZ1144" s="117"/>
      <c r="BA1144" s="117"/>
      <c r="BB1144" s="117"/>
      <c r="BC1144" s="117"/>
      <c r="BD1144" s="117"/>
      <c r="BE1144" s="117"/>
      <c r="BF1144" s="117"/>
      <c r="BG1144" s="117"/>
      <c r="BH1144" s="117"/>
      <c r="BI1144" s="117"/>
      <c r="BJ1144" s="117"/>
      <c r="BK1144" s="117"/>
      <c r="BL1144" s="117"/>
      <c r="BM1144" s="117"/>
    </row>
    <row r="1145" spans="1:65" ht="15.75" customHeight="1" x14ac:dyDescent="0.25">
      <c r="A1145" s="25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7"/>
      <c r="AI1145" s="117"/>
      <c r="AJ1145" s="117"/>
      <c r="AK1145" s="117"/>
      <c r="AL1145" s="117"/>
      <c r="AM1145" s="117"/>
      <c r="AN1145" s="117"/>
      <c r="AO1145" s="117"/>
      <c r="AP1145" s="117"/>
      <c r="AQ1145" s="117"/>
      <c r="AR1145" s="117"/>
      <c r="AS1145" s="117"/>
      <c r="AT1145" s="117"/>
      <c r="AU1145" s="117"/>
      <c r="AV1145" s="117"/>
      <c r="AW1145" s="117"/>
      <c r="AX1145" s="117"/>
      <c r="AY1145" s="117"/>
      <c r="AZ1145" s="117"/>
      <c r="BA1145" s="117"/>
      <c r="BB1145" s="117"/>
      <c r="BC1145" s="117"/>
      <c r="BD1145" s="117"/>
      <c r="BE1145" s="117"/>
      <c r="BF1145" s="117"/>
      <c r="BG1145" s="117"/>
      <c r="BH1145" s="117"/>
      <c r="BI1145" s="117"/>
      <c r="BJ1145" s="117"/>
      <c r="BK1145" s="117"/>
      <c r="BL1145" s="117"/>
      <c r="BM1145" s="117"/>
    </row>
    <row r="1146" spans="1:65" ht="15.75" customHeight="1" x14ac:dyDescent="0.25">
      <c r="A1146" s="25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7"/>
      <c r="AI1146" s="117"/>
      <c r="AJ1146" s="117"/>
      <c r="AK1146" s="117"/>
      <c r="AL1146" s="117"/>
      <c r="AM1146" s="117"/>
      <c r="AN1146" s="117"/>
      <c r="AO1146" s="117"/>
      <c r="AP1146" s="117"/>
      <c r="AQ1146" s="117"/>
      <c r="AR1146" s="117"/>
      <c r="AS1146" s="117"/>
      <c r="AT1146" s="117"/>
      <c r="AU1146" s="117"/>
      <c r="AV1146" s="117"/>
      <c r="AW1146" s="117"/>
      <c r="AX1146" s="117"/>
      <c r="AY1146" s="117"/>
      <c r="AZ1146" s="117"/>
      <c r="BA1146" s="117"/>
      <c r="BB1146" s="117"/>
      <c r="BC1146" s="117"/>
      <c r="BD1146" s="117"/>
      <c r="BE1146" s="117"/>
      <c r="BF1146" s="117"/>
      <c r="BG1146" s="117"/>
      <c r="BH1146" s="117"/>
      <c r="BI1146" s="117"/>
      <c r="BJ1146" s="117"/>
      <c r="BK1146" s="117"/>
      <c r="BL1146" s="117"/>
      <c r="BM1146" s="117"/>
    </row>
    <row r="1147" spans="1:65" ht="15.75" customHeight="1" x14ac:dyDescent="0.25">
      <c r="A1147" s="25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7"/>
      <c r="AI1147" s="117"/>
      <c r="AJ1147" s="117"/>
      <c r="AK1147" s="117"/>
      <c r="AL1147" s="117"/>
      <c r="AM1147" s="117"/>
      <c r="AN1147" s="117"/>
      <c r="AO1147" s="117"/>
      <c r="AP1147" s="117"/>
      <c r="AQ1147" s="117"/>
      <c r="AR1147" s="117"/>
      <c r="AS1147" s="117"/>
      <c r="AT1147" s="117"/>
      <c r="AU1147" s="117"/>
      <c r="AV1147" s="117"/>
      <c r="AW1147" s="117"/>
      <c r="AX1147" s="117"/>
      <c r="AY1147" s="117"/>
      <c r="AZ1147" s="117"/>
      <c r="BA1147" s="117"/>
      <c r="BB1147" s="117"/>
      <c r="BC1147" s="117"/>
      <c r="BD1147" s="117"/>
      <c r="BE1147" s="117"/>
      <c r="BF1147" s="117"/>
      <c r="BG1147" s="117"/>
      <c r="BH1147" s="117"/>
      <c r="BI1147" s="117"/>
      <c r="BJ1147" s="117"/>
      <c r="BK1147" s="117"/>
      <c r="BL1147" s="117"/>
      <c r="BM1147" s="117"/>
    </row>
    <row r="1148" spans="1:65" ht="15.75" customHeight="1" x14ac:dyDescent="0.25">
      <c r="A1148" s="25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7"/>
      <c r="AI1148" s="117"/>
      <c r="AJ1148" s="117"/>
      <c r="AK1148" s="117"/>
      <c r="AL1148" s="117"/>
      <c r="AM1148" s="117"/>
      <c r="AN1148" s="117"/>
      <c r="AO1148" s="117"/>
      <c r="AP1148" s="117"/>
      <c r="AQ1148" s="117"/>
      <c r="AR1148" s="117"/>
      <c r="AS1148" s="117"/>
      <c r="AT1148" s="117"/>
      <c r="AU1148" s="117"/>
      <c r="AV1148" s="117"/>
      <c r="AW1148" s="117"/>
      <c r="AX1148" s="117"/>
      <c r="AY1148" s="117"/>
      <c r="AZ1148" s="117"/>
      <c r="BA1148" s="117"/>
      <c r="BB1148" s="117"/>
      <c r="BC1148" s="117"/>
      <c r="BD1148" s="117"/>
      <c r="BE1148" s="117"/>
      <c r="BF1148" s="117"/>
      <c r="BG1148" s="117"/>
      <c r="BH1148" s="117"/>
      <c r="BI1148" s="117"/>
      <c r="BJ1148" s="117"/>
      <c r="BK1148" s="117"/>
      <c r="BL1148" s="117"/>
      <c r="BM1148" s="117"/>
    </row>
    <row r="1149" spans="1:65" ht="15.75" customHeight="1" x14ac:dyDescent="0.25">
      <c r="A1149" s="25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7"/>
      <c r="AI1149" s="117"/>
      <c r="AJ1149" s="117"/>
      <c r="AK1149" s="117"/>
      <c r="AL1149" s="117"/>
      <c r="AM1149" s="117"/>
      <c r="AN1149" s="117"/>
      <c r="AO1149" s="117"/>
      <c r="AP1149" s="117"/>
      <c r="AQ1149" s="117"/>
      <c r="AR1149" s="117"/>
      <c r="AS1149" s="117"/>
      <c r="AT1149" s="117"/>
      <c r="AU1149" s="117"/>
      <c r="AV1149" s="117"/>
      <c r="AW1149" s="117"/>
      <c r="AX1149" s="117"/>
      <c r="AY1149" s="117"/>
      <c r="AZ1149" s="117"/>
      <c r="BA1149" s="117"/>
      <c r="BB1149" s="117"/>
      <c r="BC1149" s="117"/>
      <c r="BD1149" s="117"/>
      <c r="BE1149" s="117"/>
      <c r="BF1149" s="117"/>
      <c r="BG1149" s="117"/>
      <c r="BH1149" s="117"/>
      <c r="BI1149" s="117"/>
      <c r="BJ1149" s="117"/>
      <c r="BK1149" s="117"/>
      <c r="BL1149" s="117"/>
      <c r="BM1149" s="117"/>
    </row>
    <row r="1150" spans="1:65" ht="15.75" customHeight="1" x14ac:dyDescent="0.25">
      <c r="A1150" s="25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7"/>
      <c r="AI1150" s="117"/>
      <c r="AJ1150" s="117"/>
      <c r="AK1150" s="117"/>
      <c r="AL1150" s="117"/>
      <c r="AM1150" s="117"/>
      <c r="AN1150" s="117"/>
      <c r="AO1150" s="117"/>
      <c r="AP1150" s="117"/>
      <c r="AQ1150" s="117"/>
      <c r="AR1150" s="117"/>
      <c r="AS1150" s="117"/>
      <c r="AT1150" s="117"/>
      <c r="AU1150" s="117"/>
      <c r="AV1150" s="117"/>
      <c r="AW1150" s="117"/>
      <c r="AX1150" s="117"/>
      <c r="AY1150" s="117"/>
      <c r="AZ1150" s="117"/>
      <c r="BA1150" s="117"/>
      <c r="BB1150" s="117"/>
      <c r="BC1150" s="117"/>
      <c r="BD1150" s="117"/>
      <c r="BE1150" s="117"/>
      <c r="BF1150" s="117"/>
      <c r="BG1150" s="117"/>
      <c r="BH1150" s="117"/>
      <c r="BI1150" s="117"/>
      <c r="BJ1150" s="117"/>
      <c r="BK1150" s="117"/>
      <c r="BL1150" s="117"/>
      <c r="BM1150" s="117"/>
    </row>
    <row r="1151" spans="1:65" ht="15.75" customHeight="1" x14ac:dyDescent="0.25">
      <c r="A1151" s="25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7"/>
      <c r="AI1151" s="117"/>
      <c r="AJ1151" s="117"/>
      <c r="AK1151" s="117"/>
      <c r="AL1151" s="117"/>
      <c r="AM1151" s="117"/>
      <c r="AN1151" s="117"/>
      <c r="AO1151" s="117"/>
      <c r="AP1151" s="117"/>
      <c r="AQ1151" s="117"/>
      <c r="AR1151" s="117"/>
      <c r="AS1151" s="117"/>
      <c r="AT1151" s="117"/>
      <c r="AU1151" s="117"/>
      <c r="AV1151" s="117"/>
      <c r="AW1151" s="117"/>
      <c r="AX1151" s="117"/>
      <c r="AY1151" s="117"/>
      <c r="AZ1151" s="117"/>
      <c r="BA1151" s="117"/>
      <c r="BB1151" s="117"/>
      <c r="BC1151" s="117"/>
      <c r="BD1151" s="117"/>
      <c r="BE1151" s="117"/>
      <c r="BF1151" s="117"/>
      <c r="BG1151" s="117"/>
      <c r="BH1151" s="117"/>
      <c r="BI1151" s="117"/>
      <c r="BJ1151" s="117"/>
      <c r="BK1151" s="117"/>
      <c r="BL1151" s="117"/>
      <c r="BM1151" s="117"/>
    </row>
    <row r="1152" spans="1:65" ht="15.75" customHeight="1" x14ac:dyDescent="0.25">
      <c r="A1152" s="25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7"/>
      <c r="AI1152" s="117"/>
      <c r="AJ1152" s="117"/>
      <c r="AK1152" s="117"/>
      <c r="AL1152" s="117"/>
      <c r="AM1152" s="117"/>
      <c r="AN1152" s="117"/>
      <c r="AO1152" s="117"/>
      <c r="AP1152" s="117"/>
      <c r="AQ1152" s="117"/>
      <c r="AR1152" s="117"/>
      <c r="AS1152" s="117"/>
      <c r="AT1152" s="117"/>
      <c r="AU1152" s="117"/>
      <c r="AV1152" s="117"/>
      <c r="AW1152" s="117"/>
      <c r="AX1152" s="117"/>
      <c r="AY1152" s="117"/>
      <c r="AZ1152" s="117"/>
      <c r="BA1152" s="117"/>
      <c r="BB1152" s="117"/>
      <c r="BC1152" s="117"/>
      <c r="BD1152" s="117"/>
      <c r="BE1152" s="117"/>
      <c r="BF1152" s="117"/>
      <c r="BG1152" s="117"/>
      <c r="BH1152" s="117"/>
      <c r="BI1152" s="117"/>
      <c r="BJ1152" s="117"/>
      <c r="BK1152" s="117"/>
      <c r="BL1152" s="117"/>
      <c r="BM1152" s="117"/>
    </row>
    <row r="1153" spans="1:65" ht="15.75" customHeight="1" x14ac:dyDescent="0.25">
      <c r="A1153" s="25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7"/>
      <c r="AI1153" s="117"/>
      <c r="AJ1153" s="117"/>
      <c r="AK1153" s="117"/>
      <c r="AL1153" s="117"/>
      <c r="AM1153" s="117"/>
      <c r="AN1153" s="117"/>
      <c r="AO1153" s="117"/>
      <c r="AP1153" s="117"/>
      <c r="AQ1153" s="117"/>
      <c r="AR1153" s="117"/>
      <c r="AS1153" s="117"/>
      <c r="AT1153" s="117"/>
      <c r="AU1153" s="117"/>
      <c r="AV1153" s="117"/>
      <c r="AW1153" s="117"/>
      <c r="AX1153" s="117"/>
      <c r="AY1153" s="117"/>
      <c r="AZ1153" s="117"/>
      <c r="BA1153" s="117"/>
      <c r="BB1153" s="117"/>
      <c r="BC1153" s="117"/>
      <c r="BD1153" s="117"/>
      <c r="BE1153" s="117"/>
      <c r="BF1153" s="117"/>
      <c r="BG1153" s="117"/>
      <c r="BH1153" s="117"/>
      <c r="BI1153" s="117"/>
      <c r="BJ1153" s="117"/>
      <c r="BK1153" s="117"/>
      <c r="BL1153" s="117"/>
      <c r="BM1153" s="117"/>
    </row>
    <row r="1154" spans="1:65" ht="15.75" customHeight="1" x14ac:dyDescent="0.25">
      <c r="A1154" s="25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7"/>
      <c r="AI1154" s="117"/>
      <c r="AJ1154" s="117"/>
      <c r="AK1154" s="117"/>
      <c r="AL1154" s="117"/>
      <c r="AM1154" s="117"/>
      <c r="AN1154" s="117"/>
      <c r="AO1154" s="117"/>
      <c r="AP1154" s="117"/>
      <c r="AQ1154" s="117"/>
      <c r="AR1154" s="117"/>
      <c r="AS1154" s="117"/>
      <c r="AT1154" s="117"/>
      <c r="AU1154" s="117"/>
      <c r="AV1154" s="117"/>
      <c r="AW1154" s="117"/>
      <c r="AX1154" s="117"/>
      <c r="AY1154" s="117"/>
      <c r="AZ1154" s="117"/>
      <c r="BA1154" s="117"/>
      <c r="BB1154" s="117"/>
      <c r="BC1154" s="117"/>
      <c r="BD1154" s="117"/>
      <c r="BE1154" s="117"/>
      <c r="BF1154" s="117"/>
      <c r="BG1154" s="117"/>
      <c r="BH1154" s="117"/>
      <c r="BI1154" s="117"/>
      <c r="BJ1154" s="117"/>
      <c r="BK1154" s="117"/>
      <c r="BL1154" s="117"/>
      <c r="BM1154" s="117"/>
    </row>
    <row r="1155" spans="1:65" ht="15.75" customHeight="1" x14ac:dyDescent="0.25">
      <c r="A1155" s="25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7"/>
      <c r="AI1155" s="117"/>
      <c r="AJ1155" s="117"/>
      <c r="AK1155" s="117"/>
      <c r="AL1155" s="117"/>
      <c r="AM1155" s="117"/>
      <c r="AN1155" s="117"/>
      <c r="AO1155" s="117"/>
      <c r="AP1155" s="117"/>
      <c r="AQ1155" s="117"/>
      <c r="AR1155" s="117"/>
      <c r="AS1155" s="117"/>
      <c r="AT1155" s="117"/>
      <c r="AU1155" s="117"/>
      <c r="AV1155" s="117"/>
      <c r="AW1155" s="117"/>
      <c r="AX1155" s="117"/>
      <c r="AY1155" s="117"/>
      <c r="AZ1155" s="117"/>
      <c r="BA1155" s="117"/>
      <c r="BB1155" s="117"/>
      <c r="BC1155" s="117"/>
      <c r="BD1155" s="117"/>
      <c r="BE1155" s="117"/>
      <c r="BF1155" s="117"/>
      <c r="BG1155" s="117"/>
      <c r="BH1155" s="117"/>
      <c r="BI1155" s="117"/>
      <c r="BJ1155" s="117"/>
      <c r="BK1155" s="117"/>
      <c r="BL1155" s="117"/>
      <c r="BM1155" s="117"/>
    </row>
    <row r="1156" spans="1:65" ht="15.75" customHeight="1" x14ac:dyDescent="0.25">
      <c r="A1156" s="25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7"/>
      <c r="AI1156" s="117"/>
      <c r="AJ1156" s="117"/>
      <c r="AK1156" s="117"/>
      <c r="AL1156" s="117"/>
      <c r="AM1156" s="117"/>
      <c r="AN1156" s="117"/>
      <c r="AO1156" s="117"/>
      <c r="AP1156" s="117"/>
      <c r="AQ1156" s="117"/>
      <c r="AR1156" s="117"/>
      <c r="AS1156" s="117"/>
      <c r="AT1156" s="117"/>
      <c r="AU1156" s="117"/>
      <c r="AV1156" s="117"/>
      <c r="AW1156" s="117"/>
      <c r="AX1156" s="117"/>
      <c r="AY1156" s="117"/>
      <c r="AZ1156" s="117"/>
      <c r="BA1156" s="117"/>
      <c r="BB1156" s="117"/>
      <c r="BC1156" s="117"/>
      <c r="BD1156" s="117"/>
      <c r="BE1156" s="117"/>
      <c r="BF1156" s="117"/>
      <c r="BG1156" s="117"/>
      <c r="BH1156" s="117"/>
      <c r="BI1156" s="117"/>
      <c r="BJ1156" s="117"/>
      <c r="BK1156" s="117"/>
      <c r="BL1156" s="117"/>
      <c r="BM1156" s="117"/>
    </row>
  </sheetData>
  <sheetProtection algorithmName="SHA-512" hashValue="ZIHaJyzGNKI28/TVeZLGMyFjyD7sZiGp08ZaPU6JuNzzXGYSrspQGAJrrWq19vaiuBfNKwKP3lvqOEzD+7bE2A==" saltValue="UmwSoEs/hNBk/hnnUqU8bw==" spinCount="100000" sheet="1" objects="1" scenarios="1" selectLockedCells="1"/>
  <mergeCells count="81">
    <mergeCell ref="C86:AF86"/>
    <mergeCell ref="J67:O67"/>
    <mergeCell ref="S67:X67"/>
    <mergeCell ref="N69:Q69"/>
    <mergeCell ref="X69:AB69"/>
    <mergeCell ref="P71:T71"/>
    <mergeCell ref="U71:AB71"/>
    <mergeCell ref="C74:AF74"/>
    <mergeCell ref="V79:AF80"/>
    <mergeCell ref="C81:AF81"/>
    <mergeCell ref="C82:AF82"/>
    <mergeCell ref="C83:AF85"/>
    <mergeCell ref="C63:AF63"/>
    <mergeCell ref="F64:P64"/>
    <mergeCell ref="S64:AC64"/>
    <mergeCell ref="F65:G65"/>
    <mergeCell ref="J65:K65"/>
    <mergeCell ref="N65:O65"/>
    <mergeCell ref="S65:T65"/>
    <mergeCell ref="W65:X65"/>
    <mergeCell ref="AA65:AB65"/>
    <mergeCell ref="C55:AF55"/>
    <mergeCell ref="C57:H57"/>
    <mergeCell ref="I57:AF57"/>
    <mergeCell ref="C59:AF59"/>
    <mergeCell ref="N62:S62"/>
    <mergeCell ref="X62:AE62"/>
    <mergeCell ref="C53:AF54"/>
    <mergeCell ref="C46:AF46"/>
    <mergeCell ref="D47:J47"/>
    <mergeCell ref="L47:V47"/>
    <mergeCell ref="X47:AF47"/>
    <mergeCell ref="C48:AF48"/>
    <mergeCell ref="D49:J49"/>
    <mergeCell ref="L49:AF49"/>
    <mergeCell ref="C50:AF50"/>
    <mergeCell ref="D51:J51"/>
    <mergeCell ref="L51:N51"/>
    <mergeCell ref="O51:R51"/>
    <mergeCell ref="S51:AF51"/>
    <mergeCell ref="D45:J45"/>
    <mergeCell ref="L45:V45"/>
    <mergeCell ref="X45:AF45"/>
    <mergeCell ref="C38:AF38"/>
    <mergeCell ref="C39:AF39"/>
    <mergeCell ref="C40:AF40"/>
    <mergeCell ref="D41:J41"/>
    <mergeCell ref="L41:V41"/>
    <mergeCell ref="X41:AF41"/>
    <mergeCell ref="C42:AF42"/>
    <mergeCell ref="D43:J43"/>
    <mergeCell ref="L43:V43"/>
    <mergeCell ref="X43:AF43"/>
    <mergeCell ref="C44:AF44"/>
    <mergeCell ref="D37:H37"/>
    <mergeCell ref="J37:AF37"/>
    <mergeCell ref="C29:AF29"/>
    <mergeCell ref="C31:T31"/>
    <mergeCell ref="U31:X31"/>
    <mergeCell ref="Y31:AF31"/>
    <mergeCell ref="C33:AF33"/>
    <mergeCell ref="C34:AF34"/>
    <mergeCell ref="D35:H35"/>
    <mergeCell ref="J35:M35"/>
    <mergeCell ref="O35:Q35"/>
    <mergeCell ref="S35:AF35"/>
    <mergeCell ref="C36:AF36"/>
    <mergeCell ref="C22:AB23"/>
    <mergeCell ref="AC22:AF23"/>
    <mergeCell ref="C25:AF25"/>
    <mergeCell ref="C27:P27"/>
    <mergeCell ref="Q27:AB27"/>
    <mergeCell ref="AC27:AF27"/>
    <mergeCell ref="B2:AG3"/>
    <mergeCell ref="C4:AF4"/>
    <mergeCell ref="AI4:AI18"/>
    <mergeCell ref="C6:M6"/>
    <mergeCell ref="N6:AF6"/>
    <mergeCell ref="C8:AF8"/>
    <mergeCell ref="K16:AF16"/>
    <mergeCell ref="C18:AF18"/>
  </mergeCells>
  <conditionalFormatting sqref="C31">
    <cfRule type="expression" dxfId="68" priority="32" stopIfTrue="1">
      <formula>$C$31="Selecionar local do lançamento:"</formula>
    </cfRule>
  </conditionalFormatting>
  <conditionalFormatting sqref="C55">
    <cfRule type="expression" dxfId="67" priority="35" stopIfTrue="1">
      <formula>ISERROR(SEARCH(("""preencher campo"""),(C55)))</formula>
    </cfRule>
  </conditionalFormatting>
  <conditionalFormatting sqref="I57">
    <cfRule type="expression" dxfId="66" priority="36" stopIfTrue="1">
      <formula>NOT(ISERROR(SEARCH(("Selecione"),(I57))))</formula>
    </cfRule>
    <cfRule type="expression" dxfId="65" priority="37" stopIfTrue="1">
      <formula>$I$57="Selecione bacia/UPGRH:"</formula>
    </cfRule>
  </conditionalFormatting>
  <conditionalFormatting sqref="K16">
    <cfRule type="expression" dxfId="64" priority="33" stopIfTrue="1">
      <formula>$K$16="Especificar outro"</formula>
    </cfRule>
  </conditionalFormatting>
  <conditionalFormatting sqref="N6">
    <cfRule type="expression" dxfId="63" priority="25" stopIfTrue="1">
      <formula>ISERROR(SEARCH(("""preencher campo"""),(N6)))</formula>
    </cfRule>
  </conditionalFormatting>
  <conditionalFormatting sqref="N62 T62">
    <cfRule type="expression" dxfId="62" priority="27" stopIfTrue="1">
      <formula>#REF!="Selecionar"</formula>
    </cfRule>
  </conditionalFormatting>
  <conditionalFormatting sqref="S51">
    <cfRule type="expression" dxfId="61" priority="38" stopIfTrue="1">
      <formula>$S$51="Especificar outro"</formula>
    </cfRule>
  </conditionalFormatting>
  <conditionalFormatting sqref="U71">
    <cfRule type="expression" dxfId="60" priority="31" stopIfTrue="1">
      <formula>$U$71="Selecionar fuso"</formula>
    </cfRule>
  </conditionalFormatting>
  <conditionalFormatting sqref="X62">
    <cfRule type="expression" dxfId="59" priority="28" stopIfTrue="1">
      <formula>NOT(ISERROR(SEARCH(("""Sel"""),(X62))))</formula>
    </cfRule>
    <cfRule type="expression" dxfId="58" priority="29" stopIfTrue="1">
      <formula>NOT(ISERROR(SEARCH(("Município"),(X62))))</formula>
    </cfRule>
    <cfRule type="expression" dxfId="57" priority="30" stopIfTrue="1">
      <formula>NOT(ISERROR(SEARCH(("""Selecionar"""),(X62))))</formula>
    </cfRule>
  </conditionalFormatting>
  <conditionalFormatting sqref="Y31">
    <cfRule type="expression" dxfId="56" priority="34" stopIfTrue="1">
      <formula>$Y$31="Especificar outro"</formula>
    </cfRule>
  </conditionalFormatting>
  <conditionalFormatting sqref="AA10:AF10">
    <cfRule type="expression" dxfId="55" priority="26" stopIfTrue="1">
      <formula>$AA$10="Preencher"</formula>
    </cfRule>
  </conditionalFormatting>
  <dataValidations count="25">
    <dataValidation type="custom" allowBlank="1" showErrorMessage="1" sqref="Y31" xr:uid="{00000000-0002-0000-0200-000000000000}">
      <formula1>C31="outro."</formula1>
    </dataValidation>
    <dataValidation type="list" allowBlank="1" showInputMessage="1" showErrorMessage="1" prompt=" - " sqref="U71 U73" xr:uid="{00000000-0002-0000-0200-000001000000}">
      <formula1>$Y$96:$Y$99</formula1>
    </dataValidation>
    <dataValidation type="custom" allowBlank="1" showErrorMessage="1" sqref="U75 U79" xr:uid="{00000000-0002-0000-0200-000002000000}">
      <formula1>IF(R75="X","")</formula1>
    </dataValidation>
    <dataValidation type="custom" allowBlank="1" showErrorMessage="1" sqref="U77" xr:uid="{00000000-0002-0000-0200-000003000000}">
      <formula1>OR(IF(R77="X","","Preencher"),IF(U77="X","","Preencher"),IF(U79="X","","Preencher"))</formula1>
    </dataValidation>
    <dataValidation type="list" allowBlank="1" showInputMessage="1" showErrorMessage="1" prompt=" - Escolher a destinação do efluente sanitário" sqref="C31" xr:uid="{00000000-0002-0000-0200-000004000000}">
      <formula1>sanitario</formula1>
    </dataValidation>
    <dataValidation type="custom" allowBlank="1" showInputMessage="1" showErrorMessage="1" prompt="ATENÇÃO - Primeiro preencher o Fuso Horário" sqref="X69" xr:uid="{00000000-0002-0000-0200-000005000000}">
      <formula1>IF(U71="22 - 51º",AND(X69&gt;AK69,X69&lt;AK71),IF(U71="23 - 45º",AND(X69&gt;AK74,X69&lt;AK75),IF(U71="24 - 39º",AND(X69&gt;AK79,X69&lt;AK77),"ERRO")))</formula1>
    </dataValidation>
    <dataValidation type="custom" allowBlank="1" showErrorMessage="1" sqref="S51" xr:uid="{00000000-0002-0000-0200-000006000000}">
      <formula1>K51="x"</formula1>
    </dataValidation>
    <dataValidation type="custom" allowBlank="1" showInputMessage="1" showErrorMessage="1" prompt="ATENÇÃO - Primeiro preencher o Fuso Horário" sqref="N69" xr:uid="{00000000-0002-0000-0200-000007000000}">
      <formula1>IF(U71="22 - 51º",N69&lt;=AJ71,IF(U71="23 - 45º",N69&lt;=AJ75,IF(U71="24 - 39º",N69&lt;=AJ79,"ERRO")))</formula1>
    </dataValidation>
    <dataValidation type="list" allowBlank="1" showErrorMessage="1" sqref="N62" xr:uid="{00000000-0002-0000-0200-000008000000}">
      <formula1>$AD$103:$AD$956</formula1>
    </dataValidation>
    <dataValidation type="custom" allowBlank="1" showErrorMessage="1" sqref="R75 R77 R79" xr:uid="{00000000-0002-0000-0200-000009000000}">
      <formula1>IF(U75="X","")</formula1>
    </dataValidation>
    <dataValidation type="decimal" allowBlank="1" showErrorMessage="1" sqref="S67" xr:uid="{00000000-0002-0000-0200-00000A000000}">
      <formula1>AK64</formula1>
      <formula2>T65534</formula2>
    </dataValidation>
    <dataValidation type="decimal" operator="greaterThan" allowBlank="1" showErrorMessage="1" sqref="Q27" xr:uid="{00000000-0002-0000-0200-00000B000000}">
      <formula1>0</formula1>
    </dataValidation>
    <dataValidation type="custom" allowBlank="1" showErrorMessage="1" sqref="C10" xr:uid="{00000000-0002-0000-0200-00000C000000}">
      <formula1>C12=""</formula1>
    </dataValidation>
    <dataValidation type="list" allowBlank="1" showErrorMessage="1" sqref="I57" xr:uid="{00000000-0002-0000-0200-00000D000000}">
      <formula1>UPGRH</formula1>
    </dataValidation>
    <dataValidation type="custom" allowBlank="1" showInputMessage="1" showErrorMessage="1" prompt=" - " sqref="K16" xr:uid="{00000000-0002-0000-0200-00000E000000}">
      <formula1>C16="X"</formula1>
    </dataValidation>
    <dataValidation type="custom" allowBlank="1" showErrorMessage="1" sqref="C20" xr:uid="{00000000-0002-0000-0200-00000F000000}">
      <formula1>IF(O20="X","")</formula1>
    </dataValidation>
    <dataValidation type="custom" allowBlank="1" showErrorMessage="1" sqref="C83" xr:uid="{00000000-0002-0000-0200-000010000000}">
      <formula1>IF(OR(U75="X",U77="X",U79="X"),"","PREENCHER")</formula1>
    </dataValidation>
    <dataValidation type="custom" allowBlank="1" showInputMessage="1" showErrorMessage="1" prompt=" - " sqref="O20" xr:uid="{00000000-0002-0000-0200-000011000000}">
      <formula1>IF(C20="X","")</formula1>
    </dataValidation>
    <dataValidation type="decimal" allowBlank="1" showErrorMessage="1" sqref="W65" xr:uid="{00000000-0002-0000-0200-000012000000}">
      <formula1>AK57</formula1>
      <formula2>P65529</formula2>
    </dataValidation>
    <dataValidation type="decimal" allowBlank="1" showErrorMessage="1" sqref="AA65" xr:uid="{00000000-0002-0000-0200-000013000000}">
      <formula1>AK57</formula1>
      <formula2>L65529</formula2>
    </dataValidation>
    <dataValidation type="decimal" allowBlank="1" showErrorMessage="1" sqref="J65" xr:uid="{00000000-0002-0000-0200-000014000000}">
      <formula1>AK57</formula1>
      <formula2>AC65529</formula2>
    </dataValidation>
    <dataValidation type="decimal" allowBlank="1" showErrorMessage="1" sqref="F65 S65" xr:uid="{00000000-0002-0000-0200-000015000000}">
      <formula1>AK55</formula1>
      <formula2>AG65527</formula2>
    </dataValidation>
    <dataValidation type="decimal" allowBlank="1" showErrorMessage="1" sqref="J67" xr:uid="{00000000-0002-0000-0200-000017000000}">
      <formula1>AK60</formula1>
      <formula2>AC65530</formula2>
    </dataValidation>
    <dataValidation type="decimal" allowBlank="1" showInputMessage="1" showErrorMessage="1" prompt=" - " sqref="AL58" xr:uid="{00000000-0002-0000-0200-000018000000}">
      <formula1>AK55</formula1>
      <formula2>A65534</formula2>
    </dataValidation>
    <dataValidation type="decimal" allowBlank="1" showErrorMessage="1" sqref="N65" xr:uid="{00000000-0002-0000-0200-000019000000}">
      <formula1>AK57</formula1>
      <formula2>Y65529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000"/>
  <sheetViews>
    <sheetView topLeftCell="A9" workbookViewId="0">
      <selection activeCell="Q22" sqref="Q22"/>
    </sheetView>
  </sheetViews>
  <sheetFormatPr defaultColWidth="14.42578125" defaultRowHeight="15" customHeight="1" x14ac:dyDescent="0.25"/>
  <cols>
    <col min="1" max="1" width="2.85546875" customWidth="1"/>
    <col min="2" max="2" width="3.140625" customWidth="1"/>
    <col min="3" max="3" width="23" customWidth="1"/>
    <col min="4" max="4" width="12.5703125" customWidth="1"/>
    <col min="5" max="5" width="16.28515625" customWidth="1"/>
    <col min="6" max="6" width="10.140625" customWidth="1"/>
    <col min="7" max="7" width="16.5703125" customWidth="1"/>
    <col min="8" max="8" width="3.85546875" hidden="1" customWidth="1"/>
    <col min="9" max="9" width="28.7109375" hidden="1" customWidth="1"/>
    <col min="10" max="10" width="11.7109375" customWidth="1"/>
    <col min="11" max="11" width="13.85546875" customWidth="1"/>
    <col min="12" max="12" width="3.5703125" hidden="1" customWidth="1"/>
    <col min="13" max="13" width="12.5703125" hidden="1" customWidth="1"/>
    <col min="14" max="14" width="3.5703125" customWidth="1"/>
    <col min="15" max="15" width="12.5703125" customWidth="1"/>
    <col min="16" max="16" width="3.5703125" customWidth="1"/>
    <col min="17" max="17" width="12.5703125" customWidth="1"/>
    <col min="18" max="18" width="3.5703125" customWidth="1"/>
    <col min="19" max="19" width="12.5703125" customWidth="1"/>
    <col min="20" max="20" width="3.5703125" customWidth="1"/>
    <col min="21" max="21" width="12.5703125" customWidth="1"/>
    <col min="22" max="22" width="3.5703125" customWidth="1"/>
    <col min="23" max="23" width="12.5703125" customWidth="1"/>
    <col min="24" max="24" width="3.5703125" customWidth="1"/>
    <col min="25" max="25" width="12.5703125" customWidth="1"/>
    <col min="26" max="26" width="3.5703125" customWidth="1"/>
    <col min="27" max="27" width="12.5703125" customWidth="1"/>
    <col min="28" max="28" width="3.5703125" customWidth="1"/>
    <col min="29" max="29" width="12.5703125" customWidth="1"/>
    <col min="30" max="30" width="3.5703125" customWidth="1"/>
    <col min="31" max="31" width="12.5703125" customWidth="1"/>
    <col min="32" max="32" width="3.5703125" customWidth="1"/>
    <col min="33" max="33" width="12.5703125" customWidth="1"/>
    <col min="34" max="34" width="3.5703125" customWidth="1"/>
    <col min="35" max="35" width="12.5703125" customWidth="1"/>
    <col min="36" max="36" width="3.5703125" customWidth="1"/>
    <col min="37" max="37" width="12.5703125" customWidth="1"/>
    <col min="38" max="38" width="2.85546875" customWidth="1"/>
    <col min="39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6.5" customHeight="1" thickBot="1" x14ac:dyDescent="0.3">
      <c r="A2" s="1"/>
      <c r="B2" s="370" t="s">
        <v>0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169"/>
    </row>
    <row r="3" spans="1:39" ht="16.5" customHeight="1" x14ac:dyDescent="0.25">
      <c r="A3" s="1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169"/>
    </row>
    <row r="4" spans="1:39" ht="18.75" customHeight="1" x14ac:dyDescent="0.25">
      <c r="A4" s="1"/>
      <c r="B4" s="148"/>
      <c r="C4" s="396" t="s">
        <v>1991</v>
      </c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5"/>
      <c r="AB4" s="123"/>
      <c r="AC4" s="35"/>
      <c r="AD4" s="123"/>
      <c r="AE4" s="35"/>
      <c r="AF4" s="123"/>
      <c r="AG4" s="35"/>
      <c r="AH4" s="123"/>
      <c r="AI4" s="35"/>
      <c r="AJ4" s="123"/>
      <c r="AK4" s="35"/>
      <c r="AL4" s="111"/>
      <c r="AM4" s="169"/>
    </row>
    <row r="5" spans="1:39" ht="7.5" customHeight="1" thickBot="1" x14ac:dyDescent="0.3">
      <c r="A5" s="1"/>
      <c r="B5" s="148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35"/>
      <c r="AB5" s="123"/>
      <c r="AC5" s="35"/>
      <c r="AD5" s="123"/>
      <c r="AE5" s="35"/>
      <c r="AF5" s="123"/>
      <c r="AG5" s="35"/>
      <c r="AH5" s="123"/>
      <c r="AI5" s="35"/>
      <c r="AJ5" s="123"/>
      <c r="AK5" s="35"/>
      <c r="AL5" s="111"/>
      <c r="AM5" s="169"/>
    </row>
    <row r="6" spans="1:39" ht="15.75" customHeight="1" x14ac:dyDescent="0.25">
      <c r="A6" s="1"/>
      <c r="B6" s="170"/>
      <c r="C6" s="171" t="s">
        <v>1992</v>
      </c>
      <c r="D6" s="172"/>
      <c r="E6" s="173"/>
      <c r="F6" s="173"/>
      <c r="G6" s="174"/>
      <c r="H6" s="173"/>
      <c r="I6" s="175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6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8"/>
      <c r="AM6" s="179"/>
    </row>
    <row r="7" spans="1:39" ht="18.75" customHeight="1" x14ac:dyDescent="0.25">
      <c r="A7" s="1"/>
      <c r="B7" s="148"/>
      <c r="C7" s="422" t="s">
        <v>1993</v>
      </c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35"/>
      <c r="AB7" s="123"/>
      <c r="AC7" s="35"/>
      <c r="AD7" s="123"/>
      <c r="AE7" s="35"/>
      <c r="AF7" s="123"/>
      <c r="AG7" s="35"/>
      <c r="AH7" s="123"/>
      <c r="AI7" s="35"/>
      <c r="AJ7" s="123"/>
      <c r="AK7" s="35"/>
      <c r="AL7" s="111"/>
      <c r="AM7" s="169"/>
    </row>
    <row r="8" spans="1:39" ht="18.75" customHeight="1" x14ac:dyDescent="0.25">
      <c r="A8" s="1"/>
      <c r="B8" s="148"/>
      <c r="C8" s="422" t="s">
        <v>1994</v>
      </c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35"/>
      <c r="AB8" s="123"/>
      <c r="AC8" s="35"/>
      <c r="AD8" s="123"/>
      <c r="AE8" s="35"/>
      <c r="AF8" s="123"/>
      <c r="AG8" s="35"/>
      <c r="AH8" s="123"/>
      <c r="AI8" s="35"/>
      <c r="AJ8" s="123"/>
      <c r="AK8" s="35"/>
      <c r="AL8" s="111"/>
      <c r="AM8" s="169"/>
    </row>
    <row r="9" spans="1:39" ht="18.75" customHeight="1" x14ac:dyDescent="0.25">
      <c r="A9" s="1"/>
      <c r="B9" s="148"/>
      <c r="C9" s="422" t="s">
        <v>1995</v>
      </c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35"/>
      <c r="AB9" s="123"/>
      <c r="AC9" s="35"/>
      <c r="AD9" s="123"/>
      <c r="AE9" s="35"/>
      <c r="AF9" s="123"/>
      <c r="AG9" s="35"/>
      <c r="AH9" s="123"/>
      <c r="AI9" s="35"/>
      <c r="AJ9" s="123"/>
      <c r="AK9" s="35"/>
      <c r="AL9" s="111"/>
      <c r="AM9" s="169"/>
    </row>
    <row r="10" spans="1:39" ht="18.75" customHeight="1" x14ac:dyDescent="0.25">
      <c r="A10" s="1"/>
      <c r="B10" s="148"/>
      <c r="C10" s="422" t="s">
        <v>1996</v>
      </c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35"/>
      <c r="AB10" s="123"/>
      <c r="AC10" s="35"/>
      <c r="AD10" s="123"/>
      <c r="AE10" s="35"/>
      <c r="AF10" s="123"/>
      <c r="AG10" s="35"/>
      <c r="AH10" s="123"/>
      <c r="AI10" s="35"/>
      <c r="AJ10" s="123"/>
      <c r="AK10" s="35"/>
      <c r="AL10" s="111"/>
      <c r="AM10" s="169"/>
    </row>
    <row r="11" spans="1:39" ht="18.75" customHeight="1" x14ac:dyDescent="0.25">
      <c r="A11" s="1"/>
      <c r="B11" s="148"/>
      <c r="C11" s="422" t="s">
        <v>1997</v>
      </c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  <c r="AA11" s="35"/>
      <c r="AB11" s="123"/>
      <c r="AC11" s="35"/>
      <c r="AD11" s="123"/>
      <c r="AE11" s="35"/>
      <c r="AF11" s="123"/>
      <c r="AG11" s="35"/>
      <c r="AH11" s="123"/>
      <c r="AI11" s="35"/>
      <c r="AJ11" s="123"/>
      <c r="AK11" s="35"/>
      <c r="AL11" s="111"/>
      <c r="AM11" s="169"/>
    </row>
    <row r="12" spans="1:39" ht="18.75" customHeight="1" x14ac:dyDescent="0.25">
      <c r="A12" s="1"/>
      <c r="B12" s="148"/>
      <c r="C12" s="422" t="s">
        <v>1998</v>
      </c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35"/>
      <c r="AB12" s="123"/>
      <c r="AC12" s="35"/>
      <c r="AD12" s="123"/>
      <c r="AE12" s="35"/>
      <c r="AF12" s="123"/>
      <c r="AG12" s="35"/>
      <c r="AH12" s="123"/>
      <c r="AI12" s="35"/>
      <c r="AJ12" s="123"/>
      <c r="AK12" s="35"/>
      <c r="AL12" s="111"/>
      <c r="AM12" s="169"/>
    </row>
    <row r="13" spans="1:39" ht="18.75" customHeight="1" x14ac:dyDescent="0.25">
      <c r="A13" s="1"/>
      <c r="B13" s="148"/>
      <c r="C13" s="422" t="s">
        <v>1999</v>
      </c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35"/>
      <c r="AB13" s="123"/>
      <c r="AC13" s="35"/>
      <c r="AD13" s="123"/>
      <c r="AE13" s="35"/>
      <c r="AF13" s="123"/>
      <c r="AG13" s="35"/>
      <c r="AH13" s="123"/>
      <c r="AI13" s="35"/>
      <c r="AJ13" s="123"/>
      <c r="AK13" s="35"/>
      <c r="AL13" s="111"/>
      <c r="AM13" s="169"/>
    </row>
    <row r="14" spans="1:39" ht="18.75" customHeight="1" x14ac:dyDescent="0.25">
      <c r="A14" s="1"/>
      <c r="B14" s="148"/>
      <c r="C14" s="422" t="s">
        <v>2000</v>
      </c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35"/>
      <c r="AB14" s="123"/>
      <c r="AC14" s="35"/>
      <c r="AD14" s="123"/>
      <c r="AE14" s="35"/>
      <c r="AF14" s="123"/>
      <c r="AG14" s="35"/>
      <c r="AH14" s="123"/>
      <c r="AI14" s="35"/>
      <c r="AJ14" s="123"/>
      <c r="AK14" s="35"/>
      <c r="AL14" s="111"/>
      <c r="AM14" s="169"/>
    </row>
    <row r="15" spans="1:39" ht="18.75" customHeight="1" thickBot="1" x14ac:dyDescent="0.3">
      <c r="A15" s="1"/>
      <c r="B15" s="148"/>
      <c r="C15" s="420" t="s">
        <v>2001</v>
      </c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35"/>
      <c r="AB15" s="123"/>
      <c r="AC15" s="35"/>
      <c r="AD15" s="123"/>
      <c r="AE15" s="35"/>
      <c r="AF15" s="123"/>
      <c r="AG15" s="35"/>
      <c r="AH15" s="123"/>
      <c r="AI15" s="35"/>
      <c r="AJ15" s="123"/>
      <c r="AK15" s="35"/>
      <c r="AL15" s="111"/>
      <c r="AM15" s="169"/>
    </row>
    <row r="16" spans="1:39" ht="7.5" customHeight="1" x14ac:dyDescent="0.25">
      <c r="A16" s="1"/>
      <c r="B16" s="148"/>
      <c r="C16" s="180"/>
      <c r="D16" s="35"/>
      <c r="E16" s="35"/>
      <c r="F16" s="123"/>
      <c r="G16" s="181"/>
      <c r="H16" s="123"/>
      <c r="I16" s="182"/>
      <c r="J16" s="123"/>
      <c r="K16" s="35"/>
      <c r="L16" s="123"/>
      <c r="M16" s="35"/>
      <c r="N16" s="123"/>
      <c r="O16" s="35"/>
      <c r="P16" s="123"/>
      <c r="Q16" s="35"/>
      <c r="R16" s="123"/>
      <c r="S16" s="35"/>
      <c r="T16" s="123"/>
      <c r="U16" s="35"/>
      <c r="V16" s="123"/>
      <c r="W16" s="35"/>
      <c r="X16" s="123"/>
      <c r="Y16" s="35"/>
      <c r="Z16" s="123"/>
      <c r="AA16" s="35"/>
      <c r="AB16" s="123"/>
      <c r="AC16" s="35"/>
      <c r="AD16" s="123"/>
      <c r="AE16" s="35"/>
      <c r="AF16" s="123"/>
      <c r="AG16" s="35"/>
      <c r="AH16" s="123"/>
      <c r="AI16" s="35"/>
      <c r="AJ16" s="123"/>
      <c r="AK16" s="35"/>
      <c r="AL16" s="111"/>
      <c r="AM16" s="169"/>
    </row>
    <row r="17" spans="1:39" x14ac:dyDescent="0.25">
      <c r="A17" s="1"/>
      <c r="B17" s="148"/>
      <c r="C17" s="423" t="s">
        <v>2002</v>
      </c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111"/>
      <c r="AM17" s="169"/>
    </row>
    <row r="18" spans="1:39" ht="7.5" customHeight="1" x14ac:dyDescent="0.25">
      <c r="A18" s="1"/>
      <c r="B18" s="148"/>
      <c r="C18" s="180"/>
      <c r="D18" s="35"/>
      <c r="E18" s="35"/>
      <c r="F18" s="123"/>
      <c r="G18" s="181"/>
      <c r="H18" s="123"/>
      <c r="I18" s="182"/>
      <c r="J18" s="123"/>
      <c r="K18" s="35"/>
      <c r="L18" s="123"/>
      <c r="M18" s="35"/>
      <c r="N18" s="123"/>
      <c r="O18" s="35"/>
      <c r="P18" s="123"/>
      <c r="Q18" s="35"/>
      <c r="R18" s="123"/>
      <c r="S18" s="35"/>
      <c r="T18" s="123"/>
      <c r="U18" s="35"/>
      <c r="V18" s="123"/>
      <c r="W18" s="35"/>
      <c r="X18" s="123"/>
      <c r="Y18" s="35"/>
      <c r="Z18" s="123"/>
      <c r="AA18" s="35"/>
      <c r="AB18" s="123"/>
      <c r="AC18" s="35"/>
      <c r="AD18" s="123"/>
      <c r="AE18" s="35"/>
      <c r="AF18" s="123"/>
      <c r="AG18" s="35"/>
      <c r="AH18" s="123"/>
      <c r="AI18" s="35"/>
      <c r="AJ18" s="123"/>
      <c r="AK18" s="35"/>
      <c r="AL18" s="111"/>
      <c r="AM18" s="169"/>
    </row>
    <row r="19" spans="1:39" x14ac:dyDescent="0.25">
      <c r="A19" s="1"/>
      <c r="B19" s="148"/>
      <c r="C19" s="424" t="s">
        <v>2003</v>
      </c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111"/>
      <c r="AM19" s="169"/>
    </row>
    <row r="20" spans="1:39" x14ac:dyDescent="0.25">
      <c r="A20" s="1"/>
      <c r="B20" s="148"/>
      <c r="C20" s="184"/>
      <c r="D20" s="185"/>
      <c r="E20" s="185"/>
      <c r="F20" s="426" t="s">
        <v>2004</v>
      </c>
      <c r="G20" s="426"/>
      <c r="H20" s="426"/>
      <c r="I20" s="426"/>
      <c r="J20" s="426"/>
      <c r="K20" s="426"/>
      <c r="L20" s="427"/>
      <c r="M20" s="427"/>
      <c r="N20" s="425" t="s">
        <v>2005</v>
      </c>
      <c r="O20" s="425"/>
      <c r="P20" s="425" t="s">
        <v>2006</v>
      </c>
      <c r="Q20" s="425"/>
      <c r="R20" s="425" t="s">
        <v>2007</v>
      </c>
      <c r="S20" s="425"/>
      <c r="T20" s="425" t="s">
        <v>2008</v>
      </c>
      <c r="U20" s="425"/>
      <c r="V20" s="425" t="s">
        <v>2009</v>
      </c>
      <c r="W20" s="425"/>
      <c r="X20" s="425" t="s">
        <v>2010</v>
      </c>
      <c r="Y20" s="425"/>
      <c r="Z20" s="425" t="s">
        <v>2011</v>
      </c>
      <c r="AA20" s="425"/>
      <c r="AB20" s="425" t="s">
        <v>2012</v>
      </c>
      <c r="AC20" s="425"/>
      <c r="AD20" s="425" t="s">
        <v>2013</v>
      </c>
      <c r="AE20" s="425"/>
      <c r="AF20" s="425" t="s">
        <v>2014</v>
      </c>
      <c r="AG20" s="425"/>
      <c r="AH20" s="425" t="s">
        <v>2015</v>
      </c>
      <c r="AI20" s="425"/>
      <c r="AJ20" s="425" t="s">
        <v>2016</v>
      </c>
      <c r="AK20" s="425"/>
      <c r="AL20" s="111"/>
      <c r="AM20" s="169"/>
    </row>
    <row r="21" spans="1:39" ht="26.25" customHeight="1" x14ac:dyDescent="0.25">
      <c r="A21" s="1"/>
      <c r="B21" s="148"/>
      <c r="C21" s="186" t="s">
        <v>2017</v>
      </c>
      <c r="D21" s="187" t="s">
        <v>2018</v>
      </c>
      <c r="E21" s="188" t="s">
        <v>2019</v>
      </c>
      <c r="F21" s="428" t="s">
        <v>2020</v>
      </c>
      <c r="G21" s="428"/>
      <c r="H21" s="429" t="s">
        <v>2021</v>
      </c>
      <c r="I21" s="429"/>
      <c r="J21" s="429" t="s">
        <v>2022</v>
      </c>
      <c r="K21" s="429"/>
      <c r="L21" s="429" t="s">
        <v>2023</v>
      </c>
      <c r="M21" s="429"/>
      <c r="N21" s="428" t="s">
        <v>2024</v>
      </c>
      <c r="O21" s="428"/>
      <c r="P21" s="428" t="s">
        <v>2024</v>
      </c>
      <c r="Q21" s="428"/>
      <c r="R21" s="428" t="s">
        <v>2024</v>
      </c>
      <c r="S21" s="428"/>
      <c r="T21" s="428" t="s">
        <v>2024</v>
      </c>
      <c r="U21" s="428"/>
      <c r="V21" s="428" t="s">
        <v>2024</v>
      </c>
      <c r="W21" s="428"/>
      <c r="X21" s="428" t="s">
        <v>2024</v>
      </c>
      <c r="Y21" s="428"/>
      <c r="Z21" s="428" t="s">
        <v>2024</v>
      </c>
      <c r="AA21" s="428"/>
      <c r="AB21" s="428" t="s">
        <v>2024</v>
      </c>
      <c r="AC21" s="428"/>
      <c r="AD21" s="428" t="s">
        <v>2024</v>
      </c>
      <c r="AE21" s="428"/>
      <c r="AF21" s="428" t="s">
        <v>2024</v>
      </c>
      <c r="AG21" s="428"/>
      <c r="AH21" s="428" t="s">
        <v>2024</v>
      </c>
      <c r="AI21" s="428"/>
      <c r="AJ21" s="428" t="s">
        <v>2024</v>
      </c>
      <c r="AK21" s="428"/>
      <c r="AL21" s="111"/>
      <c r="AM21" s="169"/>
    </row>
    <row r="22" spans="1:39" ht="12.75" customHeight="1" x14ac:dyDescent="0.25">
      <c r="A22" s="15"/>
      <c r="B22" s="148"/>
      <c r="C22" s="189" t="s">
        <v>2025</v>
      </c>
      <c r="D22" s="190" t="s">
        <v>2026</v>
      </c>
      <c r="E22" s="183" t="s">
        <v>110</v>
      </c>
      <c r="F22" s="191" t="str">
        <f>IF(ISERR(J22),"",J22)</f>
        <v/>
      </c>
      <c r="G22" s="192" t="s">
        <v>2027</v>
      </c>
      <c r="H22" s="191" t="str">
        <f>IF(ISERR(L22),"",L22)</f>
        <v/>
      </c>
      <c r="I22" s="193" t="s">
        <v>2027</v>
      </c>
      <c r="J22" s="191" t="str">
        <f>IF(L22="","","&lt;")</f>
        <v/>
      </c>
      <c r="K22" s="194" t="str">
        <f>IF(ISERR(M22),"",M22)</f>
        <v/>
      </c>
      <c r="L22" s="195" t="str">
        <f>CONCATENATE(N22,P22,R22,T22,V22,X22,Z22,AB22,AD22,AF22,AH22,AJ22)</f>
        <v/>
      </c>
      <c r="M22" s="196" t="e">
        <f>AVERAGE(O22:AK22)</f>
        <v>#DIV/0!</v>
      </c>
      <c r="N22" s="45"/>
      <c r="O22" s="197"/>
      <c r="P22" s="45"/>
      <c r="Q22" s="197"/>
      <c r="R22" s="45"/>
      <c r="S22" s="197"/>
      <c r="T22" s="45"/>
      <c r="U22" s="197"/>
      <c r="V22" s="45"/>
      <c r="W22" s="197"/>
      <c r="X22" s="45"/>
      <c r="Y22" s="197"/>
      <c r="Z22" s="45"/>
      <c r="AA22" s="197"/>
      <c r="AB22" s="45"/>
      <c r="AC22" s="197"/>
      <c r="AD22" s="45"/>
      <c r="AE22" s="197"/>
      <c r="AF22" s="45"/>
      <c r="AG22" s="197"/>
      <c r="AH22" s="45"/>
      <c r="AI22" s="197"/>
      <c r="AJ22" s="45"/>
      <c r="AK22" s="197"/>
      <c r="AL22" s="111"/>
      <c r="AM22" s="169"/>
    </row>
    <row r="23" spans="1:39" ht="15.75" customHeight="1" x14ac:dyDescent="0.25">
      <c r="A23" s="1"/>
      <c r="B23" s="148"/>
      <c r="C23" s="198" t="s">
        <v>2028</v>
      </c>
      <c r="D23" s="190" t="s">
        <v>2029</v>
      </c>
      <c r="E23" s="183" t="s">
        <v>110</v>
      </c>
      <c r="F23" s="191" t="str">
        <f>IF(ISERR(J23),"",J23)</f>
        <v/>
      </c>
      <c r="G23" s="199" t="str">
        <f>IF(ISERR(I23),"",I23)</f>
        <v/>
      </c>
      <c r="H23" s="191" t="str">
        <f>IF(ISERR(L23),"",L23)</f>
        <v/>
      </c>
      <c r="I23" s="200" t="e">
        <f>$M$22*M23*$D$103/$D$104</f>
        <v>#DIV/0!</v>
      </c>
      <c r="J23" s="191" t="str">
        <f>IF(L23="","","&lt;")</f>
        <v/>
      </c>
      <c r="K23" s="194" t="str">
        <f>IF(ISERR(M23),"",M23)</f>
        <v/>
      </c>
      <c r="L23" s="195" t="str">
        <f>CONCATENATE(N23,P23,R23,T23,V23,X23,Z23,AB23,AD23,AF23,AH23,AJ23)</f>
        <v/>
      </c>
      <c r="M23" s="196" t="e">
        <f>AVERAGE(O23:AK23)</f>
        <v>#DIV/0!</v>
      </c>
      <c r="N23" s="45"/>
      <c r="O23" s="197"/>
      <c r="P23" s="197"/>
      <c r="Q23" s="197"/>
      <c r="R23" s="197"/>
      <c r="S23" s="197"/>
      <c r="T23" s="197"/>
      <c r="U23" s="197"/>
      <c r="V23" s="45"/>
      <c r="W23" s="197"/>
      <c r="X23" s="45"/>
      <c r="Y23" s="197"/>
      <c r="Z23" s="45"/>
      <c r="AA23" s="197"/>
      <c r="AB23" s="45"/>
      <c r="AC23" s="197"/>
      <c r="AD23" s="45"/>
      <c r="AE23" s="197"/>
      <c r="AF23" s="45"/>
      <c r="AG23" s="197"/>
      <c r="AH23" s="45"/>
      <c r="AI23" s="197"/>
      <c r="AJ23" s="45"/>
      <c r="AK23" s="197"/>
      <c r="AL23" s="111"/>
      <c r="AM23" s="169"/>
    </row>
    <row r="24" spans="1:39" ht="12.75" customHeight="1" x14ac:dyDescent="0.25">
      <c r="A24" s="15"/>
      <c r="B24" s="148"/>
      <c r="C24" s="189" t="s">
        <v>2030</v>
      </c>
      <c r="D24" s="190" t="s">
        <v>2029</v>
      </c>
      <c r="E24" s="183" t="s">
        <v>111</v>
      </c>
      <c r="F24" s="191" t="str">
        <f>IF(ISERR(J24),"",J24)</f>
        <v/>
      </c>
      <c r="G24" s="199" t="str">
        <f>IF(ISERR(I24),"",I24)</f>
        <v/>
      </c>
      <c r="H24" s="191" t="str">
        <f>IF(ISERR(L23),"",L23)</f>
        <v/>
      </c>
      <c r="I24" s="200" t="e">
        <f>$M$22*M24*$D$103/$D$104</f>
        <v>#DIV/0!</v>
      </c>
      <c r="J24" s="191" t="str">
        <f>IF(L24="","","&lt;")</f>
        <v/>
      </c>
      <c r="K24" s="194" t="str">
        <f>IF(ISERR(M24),"",M24)</f>
        <v/>
      </c>
      <c r="L24" s="195" t="str">
        <f>CONCATENATE(N24,P24,R24,T24,V24,X24,Z24,AB24,AD24,AF24,AH24,AJ24)</f>
        <v/>
      </c>
      <c r="M24" s="196" t="e">
        <f>AVERAGE(O24:AK24)</f>
        <v>#DIV/0!</v>
      </c>
      <c r="N24" s="45"/>
      <c r="O24" s="197"/>
      <c r="P24" s="197"/>
      <c r="Q24" s="197"/>
      <c r="R24" s="197"/>
      <c r="S24" s="197"/>
      <c r="T24" s="197"/>
      <c r="U24" s="197"/>
      <c r="V24" s="45"/>
      <c r="W24" s="197"/>
      <c r="X24" s="45"/>
      <c r="Y24" s="197"/>
      <c r="Z24" s="45"/>
      <c r="AA24" s="197"/>
      <c r="AB24" s="45"/>
      <c r="AC24" s="197"/>
      <c r="AD24" s="45"/>
      <c r="AE24" s="197"/>
      <c r="AF24" s="45"/>
      <c r="AG24" s="197"/>
      <c r="AH24" s="45"/>
      <c r="AI24" s="197"/>
      <c r="AJ24" s="45"/>
      <c r="AK24" s="197"/>
      <c r="AL24" s="111"/>
      <c r="AM24" s="169"/>
    </row>
    <row r="25" spans="1:39" ht="7.5" customHeight="1" x14ac:dyDescent="0.25">
      <c r="A25" s="1"/>
      <c r="B25" s="148"/>
      <c r="C25" s="180"/>
      <c r="D25" s="35"/>
      <c r="E25" s="35"/>
      <c r="F25" s="123"/>
      <c r="G25" s="181"/>
      <c r="H25" s="123"/>
      <c r="I25" s="182"/>
      <c r="J25" s="123"/>
      <c r="K25" s="35"/>
      <c r="L25" s="123"/>
      <c r="M25" s="35"/>
      <c r="N25" s="123"/>
      <c r="O25" s="35"/>
      <c r="P25" s="123"/>
      <c r="Q25" s="35"/>
      <c r="R25" s="123"/>
      <c r="S25" s="35"/>
      <c r="T25" s="123"/>
      <c r="U25" s="35"/>
      <c r="V25" s="123"/>
      <c r="W25" s="35"/>
      <c r="X25" s="123"/>
      <c r="Y25" s="35"/>
      <c r="Z25" s="123"/>
      <c r="AA25" s="35"/>
      <c r="AB25" s="123"/>
      <c r="AC25" s="35"/>
      <c r="AD25" s="123"/>
      <c r="AE25" s="35"/>
      <c r="AF25" s="123"/>
      <c r="AG25" s="35"/>
      <c r="AH25" s="123"/>
      <c r="AI25" s="35"/>
      <c r="AJ25" s="123"/>
      <c r="AK25" s="35"/>
      <c r="AL25" s="111"/>
      <c r="AM25" s="169"/>
    </row>
    <row r="26" spans="1:39" ht="12.75" customHeight="1" x14ac:dyDescent="0.25">
      <c r="A26" s="15"/>
      <c r="B26" s="148"/>
      <c r="C26" s="423" t="s">
        <v>2031</v>
      </c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111"/>
      <c r="AM26" s="169"/>
    </row>
    <row r="27" spans="1:39" ht="7.5" customHeight="1" x14ac:dyDescent="0.25">
      <c r="A27" s="15"/>
      <c r="B27" s="148"/>
      <c r="C27" s="180"/>
      <c r="D27" s="35"/>
      <c r="E27" s="35"/>
      <c r="F27" s="123"/>
      <c r="G27" s="181"/>
      <c r="H27" s="123"/>
      <c r="I27" s="182"/>
      <c r="J27" s="123"/>
      <c r="K27" s="35"/>
      <c r="L27" s="123"/>
      <c r="M27" s="35"/>
      <c r="N27" s="123"/>
      <c r="O27" s="35"/>
      <c r="P27" s="123"/>
      <c r="Q27" s="35"/>
      <c r="R27" s="123"/>
      <c r="S27" s="35"/>
      <c r="T27" s="123"/>
      <c r="U27" s="35"/>
      <c r="V27" s="123"/>
      <c r="W27" s="35"/>
      <c r="X27" s="123"/>
      <c r="Y27" s="35"/>
      <c r="Z27" s="123"/>
      <c r="AA27" s="35"/>
      <c r="AB27" s="123"/>
      <c r="AC27" s="35"/>
      <c r="AD27" s="123"/>
      <c r="AE27" s="35"/>
      <c r="AF27" s="123"/>
      <c r="AG27" s="35"/>
      <c r="AH27" s="123"/>
      <c r="AI27" s="35"/>
      <c r="AJ27" s="123"/>
      <c r="AK27" s="35"/>
      <c r="AL27" s="111"/>
      <c r="AM27" s="169"/>
    </row>
    <row r="28" spans="1:39" ht="15.75" customHeight="1" x14ac:dyDescent="0.25">
      <c r="A28" s="15"/>
      <c r="B28" s="148"/>
      <c r="C28" s="424" t="s">
        <v>2032</v>
      </c>
      <c r="D28" s="424"/>
      <c r="E28" s="424"/>
      <c r="F28" s="424"/>
      <c r="G28" s="424"/>
      <c r="H28" s="424"/>
      <c r="I28" s="424"/>
      <c r="J28" s="424"/>
      <c r="K28" s="424"/>
      <c r="M28" s="201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111"/>
      <c r="AM28" s="169"/>
    </row>
    <row r="29" spans="1:39" ht="15.75" customHeight="1" x14ac:dyDescent="0.25">
      <c r="A29" s="15"/>
      <c r="B29" s="148"/>
      <c r="C29" s="184"/>
      <c r="D29" s="185"/>
      <c r="E29" s="185"/>
      <c r="F29" s="426" t="s">
        <v>2004</v>
      </c>
      <c r="G29" s="426"/>
      <c r="H29" s="426"/>
      <c r="I29" s="426"/>
      <c r="J29" s="426"/>
      <c r="K29" s="426"/>
      <c r="L29" s="427"/>
      <c r="M29" s="427"/>
      <c r="N29" s="425" t="s">
        <v>2005</v>
      </c>
      <c r="O29" s="425"/>
      <c r="P29" s="425" t="s">
        <v>2006</v>
      </c>
      <c r="Q29" s="425"/>
      <c r="R29" s="425" t="s">
        <v>2007</v>
      </c>
      <c r="S29" s="425"/>
      <c r="T29" s="425" t="s">
        <v>2008</v>
      </c>
      <c r="U29" s="425"/>
      <c r="V29" s="425" t="s">
        <v>2009</v>
      </c>
      <c r="W29" s="425"/>
      <c r="X29" s="425" t="s">
        <v>2010</v>
      </c>
      <c r="Y29" s="425"/>
      <c r="Z29" s="425" t="s">
        <v>2011</v>
      </c>
      <c r="AA29" s="425"/>
      <c r="AB29" s="425" t="s">
        <v>2012</v>
      </c>
      <c r="AC29" s="425"/>
      <c r="AD29" s="425" t="s">
        <v>2013</v>
      </c>
      <c r="AE29" s="425"/>
      <c r="AF29" s="425" t="s">
        <v>2014</v>
      </c>
      <c r="AG29" s="425"/>
      <c r="AH29" s="425" t="s">
        <v>2015</v>
      </c>
      <c r="AI29" s="425"/>
      <c r="AJ29" s="425" t="s">
        <v>2016</v>
      </c>
      <c r="AK29" s="425"/>
      <c r="AL29" s="111"/>
      <c r="AM29" s="169"/>
    </row>
    <row r="30" spans="1:39" ht="42" customHeight="1" x14ac:dyDescent="0.25">
      <c r="A30" s="15"/>
      <c r="B30" s="148"/>
      <c r="C30" s="186" t="s">
        <v>2017</v>
      </c>
      <c r="D30" s="187" t="s">
        <v>2018</v>
      </c>
      <c r="E30" s="188" t="s">
        <v>2019</v>
      </c>
      <c r="F30" s="428" t="s">
        <v>2020</v>
      </c>
      <c r="G30" s="428"/>
      <c r="H30" s="429" t="s">
        <v>2021</v>
      </c>
      <c r="I30" s="429"/>
      <c r="J30" s="429" t="s">
        <v>2033</v>
      </c>
      <c r="K30" s="429"/>
      <c r="L30" s="429" t="s">
        <v>2023</v>
      </c>
      <c r="M30" s="429"/>
      <c r="N30" s="202" t="s">
        <v>2034</v>
      </c>
      <c r="O30" s="203" t="s">
        <v>2024</v>
      </c>
      <c r="P30" s="202" t="s">
        <v>2034</v>
      </c>
      <c r="Q30" s="203" t="s">
        <v>2024</v>
      </c>
      <c r="R30" s="202" t="s">
        <v>2034</v>
      </c>
      <c r="S30" s="203" t="s">
        <v>2024</v>
      </c>
      <c r="T30" s="202" t="s">
        <v>2034</v>
      </c>
      <c r="U30" s="203" t="s">
        <v>2024</v>
      </c>
      <c r="V30" s="202" t="s">
        <v>2034</v>
      </c>
      <c r="W30" s="203" t="s">
        <v>2024</v>
      </c>
      <c r="X30" s="202" t="s">
        <v>2034</v>
      </c>
      <c r="Y30" s="203" t="s">
        <v>2024</v>
      </c>
      <c r="Z30" s="202" t="s">
        <v>2034</v>
      </c>
      <c r="AA30" s="203" t="s">
        <v>2024</v>
      </c>
      <c r="AB30" s="202" t="s">
        <v>2034</v>
      </c>
      <c r="AC30" s="203" t="s">
        <v>2024</v>
      </c>
      <c r="AD30" s="202" t="s">
        <v>2034</v>
      </c>
      <c r="AE30" s="203" t="s">
        <v>2024</v>
      </c>
      <c r="AF30" s="202" t="s">
        <v>2034</v>
      </c>
      <c r="AG30" s="203" t="s">
        <v>2024</v>
      </c>
      <c r="AH30" s="202" t="s">
        <v>2034</v>
      </c>
      <c r="AI30" s="203" t="s">
        <v>2024</v>
      </c>
      <c r="AJ30" s="202" t="s">
        <v>2034</v>
      </c>
      <c r="AK30" s="203" t="s">
        <v>2024</v>
      </c>
      <c r="AL30" s="111"/>
      <c r="AM30" s="169"/>
    </row>
    <row r="31" spans="1:39" ht="15.75" customHeight="1" x14ac:dyDescent="0.25">
      <c r="A31" s="1"/>
      <c r="B31" s="148"/>
      <c r="C31" s="189" t="s">
        <v>2025</v>
      </c>
      <c r="D31" s="190" t="s">
        <v>2026</v>
      </c>
      <c r="E31" s="183" t="s">
        <v>2035</v>
      </c>
      <c r="F31" s="191" t="str">
        <f t="shared" ref="F31:F62" si="0">IF(ISERR(J31),"",J31)</f>
        <v/>
      </c>
      <c r="G31" s="204" t="s">
        <v>2027</v>
      </c>
      <c r="H31" s="191" t="str">
        <f t="shared" ref="H31:H62" si="1">IF(ISERR(L31),"",L31)</f>
        <v/>
      </c>
      <c r="I31" s="205" t="s">
        <v>2027</v>
      </c>
      <c r="J31" s="191" t="str">
        <f t="shared" ref="J31:J62" si="2">IF(L31="","","&lt;")</f>
        <v/>
      </c>
      <c r="K31" s="194" t="str">
        <f t="shared" ref="K31:K62" si="3">IF(ISERR(M31),"",M31)</f>
        <v/>
      </c>
      <c r="L31" s="195" t="str">
        <f t="shared" ref="L31:L62" si="4">CONCATENATE(N31,P31,R31,T31,V31,X31,Z31,AB31,AD31,AF31,AH31,AJ31)</f>
        <v/>
      </c>
      <c r="M31" s="196" t="e">
        <f t="shared" ref="M31:M62" si="5">AVERAGE(O31:AK31)</f>
        <v>#DIV/0!</v>
      </c>
      <c r="N31" s="45"/>
      <c r="O31" s="197"/>
      <c r="P31" s="45"/>
      <c r="Q31" s="197"/>
      <c r="R31" s="45"/>
      <c r="S31" s="197"/>
      <c r="T31" s="45"/>
      <c r="U31" s="197"/>
      <c r="V31" s="45"/>
      <c r="W31" s="197"/>
      <c r="X31" s="45"/>
      <c r="Y31" s="197"/>
      <c r="Z31" s="45"/>
      <c r="AA31" s="197"/>
      <c r="AB31" s="45"/>
      <c r="AC31" s="197"/>
      <c r="AD31" s="45"/>
      <c r="AE31" s="197"/>
      <c r="AF31" s="45"/>
      <c r="AG31" s="197"/>
      <c r="AH31" s="45"/>
      <c r="AI31" s="197"/>
      <c r="AJ31" s="45"/>
      <c r="AK31" s="197"/>
      <c r="AL31" s="111"/>
      <c r="AM31" s="169"/>
    </row>
    <row r="32" spans="1:39" ht="15.75" customHeight="1" x14ac:dyDescent="0.25">
      <c r="A32" s="1"/>
      <c r="B32" s="148"/>
      <c r="C32" s="198" t="s">
        <v>2028</v>
      </c>
      <c r="D32" s="190" t="s">
        <v>2029</v>
      </c>
      <c r="E32" s="183" t="s">
        <v>2035</v>
      </c>
      <c r="F32" s="191" t="str">
        <f t="shared" si="0"/>
        <v/>
      </c>
      <c r="G32" s="199" t="str">
        <f t="shared" ref="G32:G63" si="6">IF(ISERR(I32),"",I32)</f>
        <v/>
      </c>
      <c r="H32" s="191" t="str">
        <f t="shared" si="1"/>
        <v/>
      </c>
      <c r="I32" s="191" t="e">
        <f t="shared" ref="I32:I63" si="7">$M$31*M32*$D$103/$D$104</f>
        <v>#DIV/0!</v>
      </c>
      <c r="J32" s="191" t="str">
        <f t="shared" si="2"/>
        <v/>
      </c>
      <c r="K32" s="194" t="str">
        <f t="shared" si="3"/>
        <v/>
      </c>
      <c r="L32" s="195" t="str">
        <f t="shared" si="4"/>
        <v/>
      </c>
      <c r="M32" s="196" t="e">
        <f t="shared" si="5"/>
        <v>#DIV/0!</v>
      </c>
      <c r="N32" s="45"/>
      <c r="O32" s="197"/>
      <c r="P32" s="45"/>
      <c r="Q32" s="197"/>
      <c r="R32" s="45"/>
      <c r="S32" s="197"/>
      <c r="T32" s="45"/>
      <c r="U32" s="197"/>
      <c r="V32" s="45"/>
      <c r="W32" s="197"/>
      <c r="X32" s="45"/>
      <c r="Y32" s="197"/>
      <c r="Z32" s="45"/>
      <c r="AA32" s="197"/>
      <c r="AB32" s="45"/>
      <c r="AC32" s="197"/>
      <c r="AD32" s="45"/>
      <c r="AE32" s="197"/>
      <c r="AF32" s="45"/>
      <c r="AG32" s="197"/>
      <c r="AH32" s="197"/>
      <c r="AI32" s="197"/>
      <c r="AJ32" s="197"/>
      <c r="AK32" s="197"/>
      <c r="AL32" s="111"/>
      <c r="AM32" s="169"/>
    </row>
    <row r="33" spans="1:39" ht="15.75" customHeight="1" x14ac:dyDescent="0.25">
      <c r="A33" s="1"/>
      <c r="B33" s="148"/>
      <c r="C33" s="189" t="s">
        <v>2030</v>
      </c>
      <c r="D33" s="190" t="s">
        <v>2029</v>
      </c>
      <c r="E33" s="183" t="s">
        <v>2035</v>
      </c>
      <c r="F33" s="191" t="str">
        <f t="shared" si="0"/>
        <v/>
      </c>
      <c r="G33" s="199" t="str">
        <f t="shared" si="6"/>
        <v/>
      </c>
      <c r="H33" s="191" t="str">
        <f t="shared" si="1"/>
        <v/>
      </c>
      <c r="I33" s="206" t="e">
        <f t="shared" si="7"/>
        <v>#DIV/0!</v>
      </c>
      <c r="J33" s="191" t="str">
        <f t="shared" si="2"/>
        <v/>
      </c>
      <c r="K33" s="194" t="str">
        <f t="shared" si="3"/>
        <v/>
      </c>
      <c r="L33" s="195" t="str">
        <f t="shared" si="4"/>
        <v/>
      </c>
      <c r="M33" s="196" t="e">
        <f t="shared" si="5"/>
        <v>#DIV/0!</v>
      </c>
      <c r="N33" s="45"/>
      <c r="O33" s="197"/>
      <c r="P33" s="45"/>
      <c r="Q33" s="197"/>
      <c r="R33" s="45"/>
      <c r="S33" s="197"/>
      <c r="T33" s="45"/>
      <c r="U33" s="197"/>
      <c r="V33" s="45"/>
      <c r="W33" s="197"/>
      <c r="X33" s="45"/>
      <c r="Y33" s="197"/>
      <c r="Z33" s="45"/>
      <c r="AA33" s="197"/>
      <c r="AB33" s="45"/>
      <c r="AC33" s="197"/>
      <c r="AD33" s="45"/>
      <c r="AE33" s="197"/>
      <c r="AF33" s="45"/>
      <c r="AG33" s="197"/>
      <c r="AH33" s="197"/>
      <c r="AI33" s="197"/>
      <c r="AJ33" s="197"/>
      <c r="AK33" s="197"/>
      <c r="AL33" s="111"/>
      <c r="AM33" s="169"/>
    </row>
    <row r="34" spans="1:39" ht="15.75" customHeight="1" x14ac:dyDescent="0.25">
      <c r="A34" s="1"/>
      <c r="B34" s="148"/>
      <c r="C34" s="207" t="s">
        <v>2036</v>
      </c>
      <c r="D34" s="208" t="str">
        <f>VLOOKUP(C34,$D$106:$E4156,2,FALSE)</f>
        <v>-</v>
      </c>
      <c r="E34" s="183" t="s">
        <v>2035</v>
      </c>
      <c r="F34" s="191" t="str">
        <f t="shared" si="0"/>
        <v/>
      </c>
      <c r="G34" s="199" t="str">
        <f t="shared" si="6"/>
        <v/>
      </c>
      <c r="H34" s="191" t="str">
        <f t="shared" si="1"/>
        <v/>
      </c>
      <c r="I34" s="206" t="e">
        <f t="shared" si="7"/>
        <v>#DIV/0!</v>
      </c>
      <c r="J34" s="191" t="str">
        <f t="shared" si="2"/>
        <v/>
      </c>
      <c r="K34" s="194" t="str">
        <f t="shared" si="3"/>
        <v/>
      </c>
      <c r="L34" s="195" t="str">
        <f t="shared" si="4"/>
        <v/>
      </c>
      <c r="M34" s="196" t="e">
        <f t="shared" si="5"/>
        <v>#DIV/0!</v>
      </c>
      <c r="N34" s="45"/>
      <c r="O34" s="197"/>
      <c r="P34" s="45"/>
      <c r="Q34" s="197"/>
      <c r="R34" s="45"/>
      <c r="S34" s="197"/>
      <c r="T34" s="45"/>
      <c r="U34" s="197"/>
      <c r="V34" s="45"/>
      <c r="W34" s="197"/>
      <c r="X34" s="45"/>
      <c r="Y34" s="197"/>
      <c r="Z34" s="45"/>
      <c r="AA34" s="197"/>
      <c r="AB34" s="45"/>
      <c r="AC34" s="197"/>
      <c r="AD34" s="45"/>
      <c r="AE34" s="197"/>
      <c r="AF34" s="45"/>
      <c r="AG34" s="197"/>
      <c r="AH34" s="197"/>
      <c r="AI34" s="197"/>
      <c r="AJ34" s="197"/>
      <c r="AK34" s="197"/>
      <c r="AL34" s="111"/>
      <c r="AM34" s="169"/>
    </row>
    <row r="35" spans="1:39" ht="15.75" customHeight="1" x14ac:dyDescent="0.25">
      <c r="A35" s="1"/>
      <c r="B35" s="148"/>
      <c r="C35" s="207" t="s">
        <v>2036</v>
      </c>
      <c r="D35" s="208" t="str">
        <f>VLOOKUP(C35,$D$106:$E4157,2,FALSE)</f>
        <v>-</v>
      </c>
      <c r="E35" s="183" t="s">
        <v>2035</v>
      </c>
      <c r="F35" s="191" t="str">
        <f t="shared" si="0"/>
        <v/>
      </c>
      <c r="G35" s="199" t="str">
        <f t="shared" si="6"/>
        <v/>
      </c>
      <c r="H35" s="191" t="str">
        <f t="shared" si="1"/>
        <v/>
      </c>
      <c r="I35" s="206" t="e">
        <f t="shared" si="7"/>
        <v>#DIV/0!</v>
      </c>
      <c r="J35" s="191" t="str">
        <f t="shared" si="2"/>
        <v/>
      </c>
      <c r="K35" s="194" t="str">
        <f t="shared" si="3"/>
        <v/>
      </c>
      <c r="L35" s="195" t="str">
        <f t="shared" si="4"/>
        <v/>
      </c>
      <c r="M35" s="196" t="e">
        <f t="shared" si="5"/>
        <v>#DIV/0!</v>
      </c>
      <c r="N35" s="45"/>
      <c r="O35" s="197"/>
      <c r="P35" s="45"/>
      <c r="Q35" s="197"/>
      <c r="R35" s="45"/>
      <c r="S35" s="197"/>
      <c r="T35" s="45"/>
      <c r="U35" s="197"/>
      <c r="V35" s="45"/>
      <c r="W35" s="197"/>
      <c r="X35" s="45"/>
      <c r="Y35" s="197"/>
      <c r="Z35" s="45"/>
      <c r="AA35" s="197"/>
      <c r="AB35" s="45"/>
      <c r="AC35" s="197"/>
      <c r="AD35" s="45"/>
      <c r="AE35" s="197"/>
      <c r="AF35" s="45"/>
      <c r="AG35" s="197"/>
      <c r="AH35" s="197"/>
      <c r="AI35" s="197"/>
      <c r="AJ35" s="197"/>
      <c r="AK35" s="197"/>
      <c r="AL35" s="111"/>
      <c r="AM35" s="169"/>
    </row>
    <row r="36" spans="1:39" ht="15.75" customHeight="1" x14ac:dyDescent="0.25">
      <c r="A36" s="1"/>
      <c r="B36" s="148"/>
      <c r="C36" s="207" t="s">
        <v>2036</v>
      </c>
      <c r="D36" s="208" t="str">
        <f>VLOOKUP(C36,$D$106:$E4158,2,FALSE)</f>
        <v>-</v>
      </c>
      <c r="E36" s="183" t="s">
        <v>2035</v>
      </c>
      <c r="F36" s="191" t="str">
        <f t="shared" si="0"/>
        <v/>
      </c>
      <c r="G36" s="199" t="str">
        <f t="shared" si="6"/>
        <v/>
      </c>
      <c r="H36" s="191" t="str">
        <f t="shared" si="1"/>
        <v/>
      </c>
      <c r="I36" s="206" t="e">
        <f t="shared" si="7"/>
        <v>#DIV/0!</v>
      </c>
      <c r="J36" s="191" t="str">
        <f t="shared" si="2"/>
        <v/>
      </c>
      <c r="K36" s="194" t="str">
        <f t="shared" si="3"/>
        <v/>
      </c>
      <c r="L36" s="195" t="str">
        <f t="shared" si="4"/>
        <v/>
      </c>
      <c r="M36" s="196" t="e">
        <f t="shared" si="5"/>
        <v>#DIV/0!</v>
      </c>
      <c r="N36" s="45"/>
      <c r="O36" s="197"/>
      <c r="P36" s="45"/>
      <c r="Q36" s="197"/>
      <c r="R36" s="45"/>
      <c r="S36" s="197"/>
      <c r="T36" s="45"/>
      <c r="U36" s="197"/>
      <c r="V36" s="45"/>
      <c r="W36" s="197"/>
      <c r="X36" s="45"/>
      <c r="Y36" s="197"/>
      <c r="Z36" s="45"/>
      <c r="AA36" s="197"/>
      <c r="AB36" s="45"/>
      <c r="AC36" s="197"/>
      <c r="AD36" s="45"/>
      <c r="AE36" s="197"/>
      <c r="AF36" s="45"/>
      <c r="AG36" s="197"/>
      <c r="AH36" s="197"/>
      <c r="AI36" s="197"/>
      <c r="AJ36" s="197"/>
      <c r="AK36" s="197"/>
      <c r="AL36" s="111"/>
      <c r="AM36" s="169"/>
    </row>
    <row r="37" spans="1:39" ht="15.75" customHeight="1" x14ac:dyDescent="0.25">
      <c r="A37" s="1"/>
      <c r="B37" s="148"/>
      <c r="C37" s="207" t="s">
        <v>2036</v>
      </c>
      <c r="D37" s="208" t="str">
        <f>VLOOKUP(C37,$D$106:$E4159,2,FALSE)</f>
        <v>-</v>
      </c>
      <c r="E37" s="183" t="s">
        <v>2035</v>
      </c>
      <c r="F37" s="191" t="str">
        <f t="shared" si="0"/>
        <v/>
      </c>
      <c r="G37" s="199" t="str">
        <f t="shared" si="6"/>
        <v/>
      </c>
      <c r="H37" s="191" t="str">
        <f t="shared" si="1"/>
        <v/>
      </c>
      <c r="I37" s="206" t="e">
        <f t="shared" si="7"/>
        <v>#DIV/0!</v>
      </c>
      <c r="J37" s="191" t="str">
        <f t="shared" si="2"/>
        <v/>
      </c>
      <c r="K37" s="194" t="str">
        <f t="shared" si="3"/>
        <v/>
      </c>
      <c r="L37" s="195" t="str">
        <f t="shared" si="4"/>
        <v/>
      </c>
      <c r="M37" s="196" t="e">
        <f t="shared" si="5"/>
        <v>#DIV/0!</v>
      </c>
      <c r="N37" s="45"/>
      <c r="O37" s="197"/>
      <c r="P37" s="45"/>
      <c r="Q37" s="197"/>
      <c r="R37" s="45"/>
      <c r="S37" s="197"/>
      <c r="T37" s="45"/>
      <c r="U37" s="197"/>
      <c r="V37" s="45"/>
      <c r="W37" s="197"/>
      <c r="X37" s="45"/>
      <c r="Y37" s="197"/>
      <c r="Z37" s="45"/>
      <c r="AA37" s="197"/>
      <c r="AB37" s="45"/>
      <c r="AC37" s="197"/>
      <c r="AD37" s="45"/>
      <c r="AE37" s="197"/>
      <c r="AF37" s="45"/>
      <c r="AG37" s="197"/>
      <c r="AH37" s="197"/>
      <c r="AI37" s="197"/>
      <c r="AJ37" s="197"/>
      <c r="AK37" s="197"/>
      <c r="AL37" s="111"/>
      <c r="AM37" s="169"/>
    </row>
    <row r="38" spans="1:39" ht="15.75" customHeight="1" x14ac:dyDescent="0.25">
      <c r="A38" s="1"/>
      <c r="B38" s="148"/>
      <c r="C38" s="207" t="s">
        <v>2036</v>
      </c>
      <c r="D38" s="208" t="str">
        <f>VLOOKUP(C38,$D$106:$E4160,2,FALSE)</f>
        <v>-</v>
      </c>
      <c r="E38" s="183" t="s">
        <v>2035</v>
      </c>
      <c r="F38" s="191" t="str">
        <f t="shared" si="0"/>
        <v/>
      </c>
      <c r="G38" s="199" t="str">
        <f t="shared" si="6"/>
        <v/>
      </c>
      <c r="H38" s="191" t="str">
        <f t="shared" si="1"/>
        <v/>
      </c>
      <c r="I38" s="206" t="e">
        <f t="shared" si="7"/>
        <v>#DIV/0!</v>
      </c>
      <c r="J38" s="191" t="str">
        <f t="shared" si="2"/>
        <v/>
      </c>
      <c r="K38" s="194" t="str">
        <f t="shared" si="3"/>
        <v/>
      </c>
      <c r="L38" s="195" t="str">
        <f t="shared" si="4"/>
        <v/>
      </c>
      <c r="M38" s="196" t="e">
        <f t="shared" si="5"/>
        <v>#DIV/0!</v>
      </c>
      <c r="N38" s="45"/>
      <c r="O38" s="197"/>
      <c r="P38" s="45"/>
      <c r="Q38" s="197"/>
      <c r="R38" s="45"/>
      <c r="S38" s="197"/>
      <c r="T38" s="45"/>
      <c r="U38" s="197"/>
      <c r="V38" s="45"/>
      <c r="W38" s="197"/>
      <c r="X38" s="45"/>
      <c r="Y38" s="197"/>
      <c r="Z38" s="45"/>
      <c r="AA38" s="197"/>
      <c r="AB38" s="45"/>
      <c r="AC38" s="197"/>
      <c r="AD38" s="45"/>
      <c r="AE38" s="197"/>
      <c r="AF38" s="45"/>
      <c r="AG38" s="197"/>
      <c r="AH38" s="197"/>
      <c r="AI38" s="197"/>
      <c r="AJ38" s="197"/>
      <c r="AK38" s="197"/>
      <c r="AL38" s="111"/>
      <c r="AM38" s="169"/>
    </row>
    <row r="39" spans="1:39" ht="15.75" customHeight="1" x14ac:dyDescent="0.25">
      <c r="A39" s="1"/>
      <c r="B39" s="148"/>
      <c r="C39" s="207" t="s">
        <v>2036</v>
      </c>
      <c r="D39" s="208" t="str">
        <f>VLOOKUP(C39,$D$106:$E4161,2,FALSE)</f>
        <v>-</v>
      </c>
      <c r="E39" s="183" t="s">
        <v>2035</v>
      </c>
      <c r="F39" s="191" t="str">
        <f t="shared" si="0"/>
        <v/>
      </c>
      <c r="G39" s="199" t="str">
        <f t="shared" si="6"/>
        <v/>
      </c>
      <c r="H39" s="191" t="str">
        <f t="shared" si="1"/>
        <v/>
      </c>
      <c r="I39" s="206" t="e">
        <f t="shared" si="7"/>
        <v>#DIV/0!</v>
      </c>
      <c r="J39" s="191" t="str">
        <f t="shared" si="2"/>
        <v/>
      </c>
      <c r="K39" s="194" t="str">
        <f t="shared" si="3"/>
        <v/>
      </c>
      <c r="L39" s="195" t="str">
        <f t="shared" si="4"/>
        <v/>
      </c>
      <c r="M39" s="196" t="e">
        <f t="shared" si="5"/>
        <v>#DIV/0!</v>
      </c>
      <c r="N39" s="45"/>
      <c r="O39" s="197"/>
      <c r="P39" s="45"/>
      <c r="Q39" s="197"/>
      <c r="R39" s="45"/>
      <c r="S39" s="197"/>
      <c r="T39" s="45"/>
      <c r="U39" s="197"/>
      <c r="V39" s="45"/>
      <c r="W39" s="197"/>
      <c r="X39" s="45"/>
      <c r="Y39" s="197"/>
      <c r="Z39" s="45"/>
      <c r="AA39" s="197"/>
      <c r="AB39" s="45"/>
      <c r="AC39" s="197"/>
      <c r="AD39" s="45"/>
      <c r="AE39" s="197"/>
      <c r="AF39" s="45"/>
      <c r="AG39" s="197" t="str">
        <f t="shared" ref="AG39:AG70" si="8">IF($E39="Sim","Preencher"," ")</f>
        <v xml:space="preserve"> </v>
      </c>
      <c r="AH39" s="45"/>
      <c r="AI39" s="197" t="str">
        <f t="shared" ref="AI39:AI70" si="9">IF($E39="Sim","Preencher"," ")</f>
        <v xml:space="preserve"> </v>
      </c>
      <c r="AJ39" s="45"/>
      <c r="AK39" s="197" t="str">
        <f t="shared" ref="AK39:AK70" si="10">IF($E39="Sim","Preencher"," ")</f>
        <v xml:space="preserve"> </v>
      </c>
      <c r="AL39" s="111"/>
      <c r="AM39" s="169"/>
    </row>
    <row r="40" spans="1:39" ht="15.75" customHeight="1" x14ac:dyDescent="0.25">
      <c r="A40" s="1"/>
      <c r="B40" s="148"/>
      <c r="C40" s="207" t="s">
        <v>2036</v>
      </c>
      <c r="D40" s="208" t="str">
        <f>VLOOKUP(C40,$D$106:$E4162,2,FALSE)</f>
        <v>-</v>
      </c>
      <c r="E40" s="183" t="s">
        <v>2035</v>
      </c>
      <c r="F40" s="191" t="str">
        <f t="shared" si="0"/>
        <v/>
      </c>
      <c r="G40" s="199" t="str">
        <f t="shared" si="6"/>
        <v/>
      </c>
      <c r="H40" s="191" t="str">
        <f t="shared" si="1"/>
        <v/>
      </c>
      <c r="I40" s="206" t="e">
        <f t="shared" si="7"/>
        <v>#DIV/0!</v>
      </c>
      <c r="J40" s="191" t="str">
        <f t="shared" si="2"/>
        <v/>
      </c>
      <c r="K40" s="194" t="str">
        <f t="shared" si="3"/>
        <v/>
      </c>
      <c r="L40" s="195" t="str">
        <f t="shared" si="4"/>
        <v/>
      </c>
      <c r="M40" s="196" t="e">
        <f t="shared" si="5"/>
        <v>#DIV/0!</v>
      </c>
      <c r="N40" s="45"/>
      <c r="O40" s="197"/>
      <c r="P40" s="45"/>
      <c r="Q40" s="197"/>
      <c r="R40" s="45"/>
      <c r="S40" s="197"/>
      <c r="T40" s="45"/>
      <c r="U40" s="197"/>
      <c r="V40" s="45"/>
      <c r="W40" s="197"/>
      <c r="X40" s="45"/>
      <c r="Y40" s="197"/>
      <c r="Z40" s="45"/>
      <c r="AA40" s="197"/>
      <c r="AB40" s="45"/>
      <c r="AC40" s="197"/>
      <c r="AD40" s="45"/>
      <c r="AE40" s="197"/>
      <c r="AF40" s="45"/>
      <c r="AG40" s="197" t="str">
        <f t="shared" si="8"/>
        <v xml:space="preserve"> </v>
      </c>
      <c r="AH40" s="45"/>
      <c r="AI40" s="197" t="str">
        <f t="shared" si="9"/>
        <v xml:space="preserve"> </v>
      </c>
      <c r="AJ40" s="45"/>
      <c r="AK40" s="197" t="str">
        <f t="shared" si="10"/>
        <v xml:space="preserve"> </v>
      </c>
      <c r="AL40" s="111"/>
      <c r="AM40" s="169"/>
    </row>
    <row r="41" spans="1:39" ht="15.75" customHeight="1" x14ac:dyDescent="0.25">
      <c r="A41" s="1"/>
      <c r="B41" s="148"/>
      <c r="C41" s="207" t="s">
        <v>2036</v>
      </c>
      <c r="D41" s="208" t="str">
        <f>VLOOKUP(C41,$D$106:$E4163,2,FALSE)</f>
        <v>-</v>
      </c>
      <c r="E41" s="183" t="s">
        <v>2035</v>
      </c>
      <c r="F41" s="191" t="str">
        <f t="shared" si="0"/>
        <v/>
      </c>
      <c r="G41" s="199" t="str">
        <f t="shared" si="6"/>
        <v/>
      </c>
      <c r="H41" s="191" t="str">
        <f t="shared" si="1"/>
        <v/>
      </c>
      <c r="I41" s="206" t="e">
        <f t="shared" si="7"/>
        <v>#DIV/0!</v>
      </c>
      <c r="J41" s="191" t="str">
        <f t="shared" si="2"/>
        <v/>
      </c>
      <c r="K41" s="194" t="str">
        <f t="shared" si="3"/>
        <v/>
      </c>
      <c r="L41" s="195" t="str">
        <f t="shared" si="4"/>
        <v/>
      </c>
      <c r="M41" s="196" t="e">
        <f t="shared" si="5"/>
        <v>#DIV/0!</v>
      </c>
      <c r="N41" s="45"/>
      <c r="O41" s="197"/>
      <c r="P41" s="197"/>
      <c r="Q41" s="197"/>
      <c r="R41" s="45"/>
      <c r="S41" s="197"/>
      <c r="T41" s="45"/>
      <c r="U41" s="197"/>
      <c r="V41" s="45"/>
      <c r="W41" s="197"/>
      <c r="X41" s="45"/>
      <c r="Y41" s="197"/>
      <c r="Z41" s="45"/>
      <c r="AA41" s="197"/>
      <c r="AB41" s="45"/>
      <c r="AC41" s="197"/>
      <c r="AD41" s="45"/>
      <c r="AE41" s="197"/>
      <c r="AF41" s="45"/>
      <c r="AG41" s="197" t="str">
        <f t="shared" si="8"/>
        <v xml:space="preserve"> </v>
      </c>
      <c r="AH41" s="45"/>
      <c r="AI41" s="197" t="str">
        <f t="shared" si="9"/>
        <v xml:space="preserve"> </v>
      </c>
      <c r="AJ41" s="45"/>
      <c r="AK41" s="197" t="str">
        <f t="shared" si="10"/>
        <v xml:space="preserve"> </v>
      </c>
      <c r="AL41" s="111"/>
      <c r="AM41" s="169"/>
    </row>
    <row r="42" spans="1:39" ht="15.75" customHeight="1" x14ac:dyDescent="0.25">
      <c r="A42" s="1"/>
      <c r="B42" s="148"/>
      <c r="C42" s="207" t="s">
        <v>2036</v>
      </c>
      <c r="D42" s="208" t="str">
        <f>VLOOKUP(C42,$D$106:$E4164,2,FALSE)</f>
        <v>-</v>
      </c>
      <c r="E42" s="183" t="s">
        <v>2035</v>
      </c>
      <c r="F42" s="191" t="str">
        <f t="shared" si="0"/>
        <v/>
      </c>
      <c r="G42" s="199" t="str">
        <f t="shared" si="6"/>
        <v/>
      </c>
      <c r="H42" s="191" t="str">
        <f t="shared" si="1"/>
        <v/>
      </c>
      <c r="I42" s="206" t="e">
        <f t="shared" si="7"/>
        <v>#DIV/0!</v>
      </c>
      <c r="J42" s="191" t="str">
        <f t="shared" si="2"/>
        <v/>
      </c>
      <c r="K42" s="194" t="str">
        <f t="shared" si="3"/>
        <v/>
      </c>
      <c r="L42" s="195" t="str">
        <f t="shared" si="4"/>
        <v/>
      </c>
      <c r="M42" s="196" t="e">
        <f t="shared" si="5"/>
        <v>#DIV/0!</v>
      </c>
      <c r="N42" s="45"/>
      <c r="O42" s="197"/>
      <c r="P42" s="45"/>
      <c r="Q42" s="197"/>
      <c r="R42" s="45"/>
      <c r="S42" s="197"/>
      <c r="T42" s="45"/>
      <c r="U42" s="197"/>
      <c r="V42" s="45"/>
      <c r="W42" s="197"/>
      <c r="X42" s="45"/>
      <c r="Y42" s="197"/>
      <c r="Z42" s="45"/>
      <c r="AA42" s="197"/>
      <c r="AB42" s="45"/>
      <c r="AC42" s="197"/>
      <c r="AD42" s="45"/>
      <c r="AE42" s="197"/>
      <c r="AF42" s="45"/>
      <c r="AG42" s="197" t="str">
        <f t="shared" si="8"/>
        <v xml:space="preserve"> </v>
      </c>
      <c r="AH42" s="45"/>
      <c r="AI42" s="197" t="str">
        <f t="shared" si="9"/>
        <v xml:space="preserve"> </v>
      </c>
      <c r="AJ42" s="45"/>
      <c r="AK42" s="197" t="str">
        <f t="shared" si="10"/>
        <v xml:space="preserve"> </v>
      </c>
      <c r="AL42" s="111"/>
      <c r="AM42" s="169"/>
    </row>
    <row r="43" spans="1:39" ht="15.75" customHeight="1" x14ac:dyDescent="0.25">
      <c r="A43" s="1"/>
      <c r="B43" s="148"/>
      <c r="C43" s="207" t="s">
        <v>2036</v>
      </c>
      <c r="D43" s="208" t="str">
        <f>VLOOKUP(C43,$D$106:$E4165,2,FALSE)</f>
        <v>-</v>
      </c>
      <c r="E43" s="183" t="s">
        <v>2035</v>
      </c>
      <c r="F43" s="191" t="str">
        <f t="shared" si="0"/>
        <v/>
      </c>
      <c r="G43" s="199" t="str">
        <f t="shared" si="6"/>
        <v/>
      </c>
      <c r="H43" s="191" t="str">
        <f t="shared" si="1"/>
        <v/>
      </c>
      <c r="I43" s="206" t="e">
        <f t="shared" si="7"/>
        <v>#DIV/0!</v>
      </c>
      <c r="J43" s="191" t="str">
        <f t="shared" si="2"/>
        <v/>
      </c>
      <c r="K43" s="194" t="str">
        <f t="shared" si="3"/>
        <v/>
      </c>
      <c r="L43" s="195" t="str">
        <f t="shared" si="4"/>
        <v/>
      </c>
      <c r="M43" s="196" t="e">
        <f t="shared" si="5"/>
        <v>#DIV/0!</v>
      </c>
      <c r="N43" s="45"/>
      <c r="O43" s="197"/>
      <c r="P43" s="45"/>
      <c r="Q43" s="197"/>
      <c r="R43" s="45"/>
      <c r="S43" s="197"/>
      <c r="T43" s="45"/>
      <c r="U43" s="197"/>
      <c r="V43" s="45"/>
      <c r="W43" s="197"/>
      <c r="X43" s="45"/>
      <c r="Y43" s="197"/>
      <c r="Z43" s="45"/>
      <c r="AA43" s="197"/>
      <c r="AB43" s="45"/>
      <c r="AC43" s="197"/>
      <c r="AD43" s="45"/>
      <c r="AE43" s="197"/>
      <c r="AF43" s="45"/>
      <c r="AG43" s="197" t="str">
        <f t="shared" si="8"/>
        <v xml:space="preserve"> </v>
      </c>
      <c r="AH43" s="45"/>
      <c r="AI43" s="197" t="str">
        <f t="shared" si="9"/>
        <v xml:space="preserve"> </v>
      </c>
      <c r="AJ43" s="45"/>
      <c r="AK43" s="197" t="str">
        <f t="shared" si="10"/>
        <v xml:space="preserve"> </v>
      </c>
      <c r="AL43" s="111"/>
      <c r="AM43" s="169"/>
    </row>
    <row r="44" spans="1:39" ht="15.75" customHeight="1" x14ac:dyDescent="0.25">
      <c r="A44" s="1"/>
      <c r="B44" s="148"/>
      <c r="C44" s="207" t="s">
        <v>2036</v>
      </c>
      <c r="D44" s="208" t="str">
        <f>VLOOKUP(C44,$D$106:$E4166,2,FALSE)</f>
        <v>-</v>
      </c>
      <c r="E44" s="183" t="s">
        <v>2035</v>
      </c>
      <c r="F44" s="191" t="str">
        <f t="shared" si="0"/>
        <v/>
      </c>
      <c r="G44" s="199" t="str">
        <f t="shared" si="6"/>
        <v/>
      </c>
      <c r="H44" s="191" t="str">
        <f t="shared" si="1"/>
        <v/>
      </c>
      <c r="I44" s="206" t="e">
        <f t="shared" si="7"/>
        <v>#DIV/0!</v>
      </c>
      <c r="J44" s="191" t="str">
        <f t="shared" si="2"/>
        <v/>
      </c>
      <c r="K44" s="194" t="str">
        <f t="shared" si="3"/>
        <v/>
      </c>
      <c r="L44" s="195" t="str">
        <f t="shared" si="4"/>
        <v/>
      </c>
      <c r="M44" s="196" t="e">
        <f t="shared" si="5"/>
        <v>#DIV/0!</v>
      </c>
      <c r="N44" s="45"/>
      <c r="O44" s="197"/>
      <c r="P44" s="45"/>
      <c r="Q44" s="197"/>
      <c r="R44" s="45"/>
      <c r="S44" s="197"/>
      <c r="T44" s="45"/>
      <c r="U44" s="197"/>
      <c r="V44" s="45"/>
      <c r="W44" s="197"/>
      <c r="X44" s="45"/>
      <c r="Y44" s="197"/>
      <c r="Z44" s="45"/>
      <c r="AA44" s="197"/>
      <c r="AB44" s="45"/>
      <c r="AC44" s="197"/>
      <c r="AD44" s="45"/>
      <c r="AE44" s="197"/>
      <c r="AF44" s="45"/>
      <c r="AG44" s="197" t="str">
        <f t="shared" si="8"/>
        <v xml:space="preserve"> </v>
      </c>
      <c r="AH44" s="45"/>
      <c r="AI44" s="197" t="str">
        <f t="shared" si="9"/>
        <v xml:space="preserve"> </v>
      </c>
      <c r="AJ44" s="45"/>
      <c r="AK44" s="197" t="str">
        <f t="shared" si="10"/>
        <v xml:space="preserve"> </v>
      </c>
      <c r="AL44" s="111"/>
      <c r="AM44" s="169"/>
    </row>
    <row r="45" spans="1:39" ht="15.75" customHeight="1" x14ac:dyDescent="0.25">
      <c r="A45" s="1"/>
      <c r="B45" s="148"/>
      <c r="C45" s="207" t="s">
        <v>2036</v>
      </c>
      <c r="D45" s="208" t="str">
        <f>VLOOKUP(C45,$D$106:$E4167,2,FALSE)</f>
        <v>-</v>
      </c>
      <c r="E45" s="183" t="s">
        <v>2035</v>
      </c>
      <c r="F45" s="191" t="str">
        <f t="shared" si="0"/>
        <v/>
      </c>
      <c r="G45" s="199" t="str">
        <f t="shared" si="6"/>
        <v/>
      </c>
      <c r="H45" s="191" t="str">
        <f t="shared" si="1"/>
        <v/>
      </c>
      <c r="I45" s="206" t="e">
        <f t="shared" si="7"/>
        <v>#DIV/0!</v>
      </c>
      <c r="J45" s="191" t="str">
        <f t="shared" si="2"/>
        <v/>
      </c>
      <c r="K45" s="194" t="str">
        <f t="shared" si="3"/>
        <v/>
      </c>
      <c r="L45" s="195" t="str">
        <f t="shared" si="4"/>
        <v/>
      </c>
      <c r="M45" s="196" t="e">
        <f t="shared" si="5"/>
        <v>#DIV/0!</v>
      </c>
      <c r="N45" s="45"/>
      <c r="O45" s="197"/>
      <c r="P45" s="45"/>
      <c r="Q45" s="197"/>
      <c r="R45" s="45"/>
      <c r="S45" s="197"/>
      <c r="T45" s="45"/>
      <c r="U45" s="197"/>
      <c r="V45" s="45"/>
      <c r="W45" s="197"/>
      <c r="X45" s="45"/>
      <c r="Y45" s="197"/>
      <c r="Z45" s="45"/>
      <c r="AA45" s="197"/>
      <c r="AB45" s="45"/>
      <c r="AC45" s="197"/>
      <c r="AD45" s="45"/>
      <c r="AE45" s="197"/>
      <c r="AF45" s="45"/>
      <c r="AG45" s="197" t="str">
        <f t="shared" si="8"/>
        <v xml:space="preserve"> </v>
      </c>
      <c r="AH45" s="45"/>
      <c r="AI45" s="197" t="str">
        <f t="shared" si="9"/>
        <v xml:space="preserve"> </v>
      </c>
      <c r="AJ45" s="45"/>
      <c r="AK45" s="197" t="str">
        <f t="shared" si="10"/>
        <v xml:space="preserve"> </v>
      </c>
      <c r="AL45" s="111"/>
      <c r="AM45" s="169"/>
    </row>
    <row r="46" spans="1:39" ht="15.75" customHeight="1" x14ac:dyDescent="0.25">
      <c r="A46" s="1"/>
      <c r="B46" s="148"/>
      <c r="C46" s="207" t="s">
        <v>2036</v>
      </c>
      <c r="D46" s="208" t="str">
        <f>VLOOKUP(C46,$D$106:$E4168,2,FALSE)</f>
        <v>-</v>
      </c>
      <c r="E46" s="183" t="s">
        <v>2035</v>
      </c>
      <c r="F46" s="191" t="str">
        <f t="shared" si="0"/>
        <v/>
      </c>
      <c r="G46" s="199" t="str">
        <f t="shared" si="6"/>
        <v/>
      </c>
      <c r="H46" s="191" t="str">
        <f t="shared" si="1"/>
        <v/>
      </c>
      <c r="I46" s="206" t="e">
        <f t="shared" si="7"/>
        <v>#DIV/0!</v>
      </c>
      <c r="J46" s="191" t="str">
        <f t="shared" si="2"/>
        <v/>
      </c>
      <c r="K46" s="194" t="str">
        <f t="shared" si="3"/>
        <v/>
      </c>
      <c r="L46" s="195" t="str">
        <f t="shared" si="4"/>
        <v/>
      </c>
      <c r="M46" s="196" t="e">
        <f t="shared" si="5"/>
        <v>#DIV/0!</v>
      </c>
      <c r="N46" s="45"/>
      <c r="O46" s="197" t="str">
        <f t="shared" ref="O46:O92" si="11">IF(E46="SIM","Preencher","")</f>
        <v/>
      </c>
      <c r="P46" s="45"/>
      <c r="Q46" s="197" t="str">
        <f t="shared" ref="Q46:Q92" si="12">IF($E46="Sim","Preencher"," ")</f>
        <v xml:space="preserve"> </v>
      </c>
      <c r="R46" s="45"/>
      <c r="S46" s="197" t="str">
        <f t="shared" ref="S46:S92" si="13">IF($E46="Sim","Preencher"," ")</f>
        <v xml:space="preserve"> </v>
      </c>
      <c r="T46" s="45"/>
      <c r="U46" s="197" t="str">
        <f t="shared" ref="U46:U92" si="14">IF($E46="Sim","Preencher"," ")</f>
        <v xml:space="preserve"> </v>
      </c>
      <c r="V46" s="45"/>
      <c r="W46" s="197" t="str">
        <f t="shared" ref="W46:W92" si="15">IF($E46="Sim","Preencher"," ")</f>
        <v xml:space="preserve"> </v>
      </c>
      <c r="X46" s="45"/>
      <c r="Y46" s="197" t="str">
        <f t="shared" ref="Y46:Y92" si="16">IF($E46="Sim","Preencher"," ")</f>
        <v xml:space="preserve"> </v>
      </c>
      <c r="Z46" s="45"/>
      <c r="AA46" s="197" t="str">
        <f t="shared" ref="AA46:AA92" si="17">IF($E46="Sim","Preencher"," ")</f>
        <v xml:space="preserve"> </v>
      </c>
      <c r="AB46" s="45"/>
      <c r="AC46" s="197" t="str">
        <f t="shared" ref="AC46:AC92" si="18">IF($E46="Sim","Preencher"," ")</f>
        <v xml:space="preserve"> </v>
      </c>
      <c r="AD46" s="45"/>
      <c r="AE46" s="197" t="str">
        <f t="shared" ref="AE46:AE92" si="19">IF($E46="Sim","Preencher"," ")</f>
        <v xml:space="preserve"> </v>
      </c>
      <c r="AF46" s="45"/>
      <c r="AG46" s="197" t="str">
        <f t="shared" si="8"/>
        <v xml:space="preserve"> </v>
      </c>
      <c r="AH46" s="45"/>
      <c r="AI46" s="197" t="str">
        <f t="shared" si="9"/>
        <v xml:space="preserve"> </v>
      </c>
      <c r="AJ46" s="45"/>
      <c r="AK46" s="197" t="str">
        <f t="shared" si="10"/>
        <v xml:space="preserve"> </v>
      </c>
      <c r="AL46" s="111"/>
      <c r="AM46" s="169"/>
    </row>
    <row r="47" spans="1:39" ht="15.75" customHeight="1" x14ac:dyDescent="0.25">
      <c r="A47" s="1"/>
      <c r="B47" s="148"/>
      <c r="C47" s="207" t="s">
        <v>2036</v>
      </c>
      <c r="D47" s="208" t="str">
        <f>VLOOKUP(C47,$D$106:$E4169,2,FALSE)</f>
        <v>-</v>
      </c>
      <c r="E47" s="183" t="s">
        <v>2035</v>
      </c>
      <c r="F47" s="191" t="str">
        <f t="shared" si="0"/>
        <v/>
      </c>
      <c r="G47" s="199" t="str">
        <f t="shared" si="6"/>
        <v/>
      </c>
      <c r="H47" s="191" t="str">
        <f t="shared" si="1"/>
        <v/>
      </c>
      <c r="I47" s="206" t="e">
        <f t="shared" si="7"/>
        <v>#DIV/0!</v>
      </c>
      <c r="J47" s="191" t="str">
        <f t="shared" si="2"/>
        <v/>
      </c>
      <c r="K47" s="194" t="str">
        <f t="shared" si="3"/>
        <v/>
      </c>
      <c r="L47" s="195" t="str">
        <f t="shared" si="4"/>
        <v/>
      </c>
      <c r="M47" s="196" t="e">
        <f t="shared" si="5"/>
        <v>#DIV/0!</v>
      </c>
      <c r="N47" s="45"/>
      <c r="O47" s="197" t="str">
        <f t="shared" si="11"/>
        <v/>
      </c>
      <c r="P47" s="45"/>
      <c r="Q47" s="197" t="str">
        <f t="shared" si="12"/>
        <v xml:space="preserve"> </v>
      </c>
      <c r="R47" s="45"/>
      <c r="S47" s="197" t="str">
        <f t="shared" si="13"/>
        <v xml:space="preserve"> </v>
      </c>
      <c r="T47" s="45"/>
      <c r="U47" s="197" t="str">
        <f t="shared" si="14"/>
        <v xml:space="preserve"> </v>
      </c>
      <c r="V47" s="45"/>
      <c r="W47" s="197" t="str">
        <f t="shared" si="15"/>
        <v xml:space="preserve"> </v>
      </c>
      <c r="X47" s="45"/>
      <c r="Y47" s="197" t="str">
        <f t="shared" si="16"/>
        <v xml:space="preserve"> </v>
      </c>
      <c r="Z47" s="45"/>
      <c r="AA47" s="197" t="str">
        <f t="shared" si="17"/>
        <v xml:space="preserve"> </v>
      </c>
      <c r="AB47" s="45"/>
      <c r="AC47" s="197" t="str">
        <f t="shared" si="18"/>
        <v xml:space="preserve"> </v>
      </c>
      <c r="AD47" s="45"/>
      <c r="AE47" s="197" t="str">
        <f t="shared" si="19"/>
        <v xml:space="preserve"> </v>
      </c>
      <c r="AF47" s="45"/>
      <c r="AG47" s="197" t="str">
        <f t="shared" si="8"/>
        <v xml:space="preserve"> </v>
      </c>
      <c r="AH47" s="45"/>
      <c r="AI47" s="197" t="str">
        <f t="shared" si="9"/>
        <v xml:space="preserve"> </v>
      </c>
      <c r="AJ47" s="45"/>
      <c r="AK47" s="197" t="str">
        <f t="shared" si="10"/>
        <v xml:space="preserve"> </v>
      </c>
      <c r="AL47" s="111"/>
      <c r="AM47" s="169"/>
    </row>
    <row r="48" spans="1:39" ht="15.75" customHeight="1" x14ac:dyDescent="0.25">
      <c r="A48" s="1"/>
      <c r="B48" s="148"/>
      <c r="C48" s="207" t="s">
        <v>2036</v>
      </c>
      <c r="D48" s="208" t="str">
        <f>VLOOKUP(C48,$D$106:$E4170,2,FALSE)</f>
        <v>-</v>
      </c>
      <c r="E48" s="183" t="s">
        <v>2035</v>
      </c>
      <c r="F48" s="191" t="str">
        <f t="shared" si="0"/>
        <v/>
      </c>
      <c r="G48" s="199" t="str">
        <f t="shared" si="6"/>
        <v/>
      </c>
      <c r="H48" s="191" t="str">
        <f t="shared" si="1"/>
        <v/>
      </c>
      <c r="I48" s="206" t="e">
        <f t="shared" si="7"/>
        <v>#DIV/0!</v>
      </c>
      <c r="J48" s="191" t="str">
        <f t="shared" si="2"/>
        <v/>
      </c>
      <c r="K48" s="194" t="str">
        <f t="shared" si="3"/>
        <v/>
      </c>
      <c r="L48" s="195" t="str">
        <f t="shared" si="4"/>
        <v/>
      </c>
      <c r="M48" s="196" t="e">
        <f t="shared" si="5"/>
        <v>#DIV/0!</v>
      </c>
      <c r="N48" s="45"/>
      <c r="O48" s="197" t="str">
        <f t="shared" si="11"/>
        <v/>
      </c>
      <c r="P48" s="45"/>
      <c r="Q48" s="197" t="str">
        <f t="shared" si="12"/>
        <v xml:space="preserve"> </v>
      </c>
      <c r="R48" s="45"/>
      <c r="S48" s="197" t="str">
        <f t="shared" si="13"/>
        <v xml:space="preserve"> </v>
      </c>
      <c r="T48" s="45"/>
      <c r="U48" s="197" t="str">
        <f t="shared" si="14"/>
        <v xml:space="preserve"> </v>
      </c>
      <c r="V48" s="45"/>
      <c r="W48" s="197" t="str">
        <f t="shared" si="15"/>
        <v xml:space="preserve"> </v>
      </c>
      <c r="X48" s="45"/>
      <c r="Y48" s="197" t="str">
        <f t="shared" si="16"/>
        <v xml:space="preserve"> </v>
      </c>
      <c r="Z48" s="45"/>
      <c r="AA48" s="197" t="str">
        <f t="shared" si="17"/>
        <v xml:space="preserve"> </v>
      </c>
      <c r="AB48" s="45"/>
      <c r="AC48" s="197" t="str">
        <f t="shared" si="18"/>
        <v xml:space="preserve"> </v>
      </c>
      <c r="AD48" s="45"/>
      <c r="AE48" s="197" t="str">
        <f t="shared" si="19"/>
        <v xml:space="preserve"> </v>
      </c>
      <c r="AF48" s="45"/>
      <c r="AG48" s="197" t="str">
        <f t="shared" si="8"/>
        <v xml:space="preserve"> </v>
      </c>
      <c r="AH48" s="45"/>
      <c r="AI48" s="197" t="str">
        <f t="shared" si="9"/>
        <v xml:space="preserve"> </v>
      </c>
      <c r="AJ48" s="45"/>
      <c r="AK48" s="197" t="str">
        <f t="shared" si="10"/>
        <v xml:space="preserve"> </v>
      </c>
      <c r="AL48" s="111"/>
      <c r="AM48" s="169"/>
    </row>
    <row r="49" spans="1:39" ht="15.75" customHeight="1" x14ac:dyDescent="0.25">
      <c r="A49" s="1"/>
      <c r="B49" s="148"/>
      <c r="C49" s="207" t="s">
        <v>2036</v>
      </c>
      <c r="D49" s="208" t="str">
        <f>VLOOKUP(C49,$D$106:$E4171,2,FALSE)</f>
        <v>-</v>
      </c>
      <c r="E49" s="183" t="s">
        <v>2035</v>
      </c>
      <c r="F49" s="191" t="str">
        <f t="shared" si="0"/>
        <v/>
      </c>
      <c r="G49" s="199" t="str">
        <f t="shared" si="6"/>
        <v/>
      </c>
      <c r="H49" s="191" t="str">
        <f t="shared" si="1"/>
        <v/>
      </c>
      <c r="I49" s="206" t="e">
        <f t="shared" si="7"/>
        <v>#DIV/0!</v>
      </c>
      <c r="J49" s="191" t="str">
        <f t="shared" si="2"/>
        <v/>
      </c>
      <c r="K49" s="194" t="str">
        <f t="shared" si="3"/>
        <v/>
      </c>
      <c r="L49" s="195" t="str">
        <f t="shared" si="4"/>
        <v/>
      </c>
      <c r="M49" s="196" t="e">
        <f t="shared" si="5"/>
        <v>#DIV/0!</v>
      </c>
      <c r="N49" s="45"/>
      <c r="O49" s="197" t="str">
        <f t="shared" si="11"/>
        <v/>
      </c>
      <c r="P49" s="45"/>
      <c r="Q49" s="197" t="str">
        <f t="shared" si="12"/>
        <v xml:space="preserve"> </v>
      </c>
      <c r="R49" s="45"/>
      <c r="S49" s="197" t="str">
        <f t="shared" si="13"/>
        <v xml:space="preserve"> </v>
      </c>
      <c r="T49" s="45"/>
      <c r="U49" s="197" t="str">
        <f t="shared" si="14"/>
        <v xml:space="preserve"> </v>
      </c>
      <c r="V49" s="45"/>
      <c r="W49" s="197" t="str">
        <f t="shared" si="15"/>
        <v xml:space="preserve"> </v>
      </c>
      <c r="X49" s="45"/>
      <c r="Y49" s="197" t="str">
        <f t="shared" si="16"/>
        <v xml:space="preserve"> </v>
      </c>
      <c r="Z49" s="45"/>
      <c r="AA49" s="197" t="str">
        <f t="shared" si="17"/>
        <v xml:space="preserve"> </v>
      </c>
      <c r="AB49" s="45"/>
      <c r="AC49" s="197" t="str">
        <f t="shared" si="18"/>
        <v xml:space="preserve"> </v>
      </c>
      <c r="AD49" s="45"/>
      <c r="AE49" s="197" t="str">
        <f t="shared" si="19"/>
        <v xml:space="preserve"> </v>
      </c>
      <c r="AF49" s="45"/>
      <c r="AG49" s="197" t="str">
        <f t="shared" si="8"/>
        <v xml:space="preserve"> </v>
      </c>
      <c r="AH49" s="45"/>
      <c r="AI49" s="197" t="str">
        <f t="shared" si="9"/>
        <v xml:space="preserve"> </v>
      </c>
      <c r="AJ49" s="45"/>
      <c r="AK49" s="197" t="str">
        <f t="shared" si="10"/>
        <v xml:space="preserve"> </v>
      </c>
      <c r="AL49" s="111"/>
      <c r="AM49" s="169"/>
    </row>
    <row r="50" spans="1:39" ht="15.75" customHeight="1" x14ac:dyDescent="0.25">
      <c r="A50" s="1"/>
      <c r="B50" s="148"/>
      <c r="C50" s="207" t="s">
        <v>2036</v>
      </c>
      <c r="D50" s="208" t="str">
        <f>VLOOKUP(C50,$D$106:$E4172,2,FALSE)</f>
        <v>-</v>
      </c>
      <c r="E50" s="183" t="s">
        <v>2035</v>
      </c>
      <c r="F50" s="191" t="str">
        <f t="shared" si="0"/>
        <v/>
      </c>
      <c r="G50" s="199" t="str">
        <f t="shared" si="6"/>
        <v/>
      </c>
      <c r="H50" s="191" t="str">
        <f t="shared" si="1"/>
        <v/>
      </c>
      <c r="I50" s="206" t="e">
        <f t="shared" si="7"/>
        <v>#DIV/0!</v>
      </c>
      <c r="J50" s="191" t="str">
        <f t="shared" si="2"/>
        <v/>
      </c>
      <c r="K50" s="194" t="str">
        <f t="shared" si="3"/>
        <v/>
      </c>
      <c r="L50" s="195" t="str">
        <f t="shared" si="4"/>
        <v/>
      </c>
      <c r="M50" s="196" t="e">
        <f t="shared" si="5"/>
        <v>#DIV/0!</v>
      </c>
      <c r="N50" s="45"/>
      <c r="O50" s="197" t="str">
        <f t="shared" si="11"/>
        <v/>
      </c>
      <c r="P50" s="45"/>
      <c r="Q50" s="197" t="str">
        <f t="shared" si="12"/>
        <v xml:space="preserve"> </v>
      </c>
      <c r="R50" s="45"/>
      <c r="S50" s="197" t="str">
        <f t="shared" si="13"/>
        <v xml:space="preserve"> </v>
      </c>
      <c r="T50" s="45"/>
      <c r="U50" s="197" t="str">
        <f t="shared" si="14"/>
        <v xml:space="preserve"> </v>
      </c>
      <c r="V50" s="45"/>
      <c r="W50" s="197" t="str">
        <f t="shared" si="15"/>
        <v xml:space="preserve"> </v>
      </c>
      <c r="X50" s="45"/>
      <c r="Y50" s="197" t="str">
        <f t="shared" si="16"/>
        <v xml:space="preserve"> </v>
      </c>
      <c r="Z50" s="45"/>
      <c r="AA50" s="197" t="str">
        <f t="shared" si="17"/>
        <v xml:space="preserve"> </v>
      </c>
      <c r="AB50" s="45"/>
      <c r="AC50" s="197" t="str">
        <f t="shared" si="18"/>
        <v xml:space="preserve"> </v>
      </c>
      <c r="AD50" s="45"/>
      <c r="AE50" s="197" t="str">
        <f t="shared" si="19"/>
        <v xml:space="preserve"> </v>
      </c>
      <c r="AF50" s="45"/>
      <c r="AG50" s="197" t="str">
        <f t="shared" si="8"/>
        <v xml:space="preserve"> </v>
      </c>
      <c r="AH50" s="45"/>
      <c r="AI50" s="197" t="str">
        <f t="shared" si="9"/>
        <v xml:space="preserve"> </v>
      </c>
      <c r="AJ50" s="45"/>
      <c r="AK50" s="197" t="str">
        <f t="shared" si="10"/>
        <v xml:space="preserve"> </v>
      </c>
      <c r="AL50" s="111"/>
      <c r="AM50" s="169"/>
    </row>
    <row r="51" spans="1:39" ht="15.75" customHeight="1" x14ac:dyDescent="0.25">
      <c r="A51" s="1"/>
      <c r="B51" s="148"/>
      <c r="C51" s="207" t="s">
        <v>2036</v>
      </c>
      <c r="D51" s="208" t="str">
        <f>VLOOKUP(C51,$D$106:$E4173,2,FALSE)</f>
        <v>-</v>
      </c>
      <c r="E51" s="183" t="s">
        <v>2035</v>
      </c>
      <c r="F51" s="191" t="str">
        <f t="shared" si="0"/>
        <v/>
      </c>
      <c r="G51" s="199" t="str">
        <f t="shared" si="6"/>
        <v/>
      </c>
      <c r="H51" s="191" t="str">
        <f t="shared" si="1"/>
        <v/>
      </c>
      <c r="I51" s="206" t="e">
        <f t="shared" si="7"/>
        <v>#DIV/0!</v>
      </c>
      <c r="J51" s="191" t="str">
        <f t="shared" si="2"/>
        <v/>
      </c>
      <c r="K51" s="194" t="str">
        <f t="shared" si="3"/>
        <v/>
      </c>
      <c r="L51" s="195" t="str">
        <f t="shared" si="4"/>
        <v/>
      </c>
      <c r="M51" s="196" t="e">
        <f t="shared" si="5"/>
        <v>#DIV/0!</v>
      </c>
      <c r="N51" s="45"/>
      <c r="O51" s="197" t="str">
        <f t="shared" si="11"/>
        <v/>
      </c>
      <c r="P51" s="45"/>
      <c r="Q51" s="197" t="str">
        <f t="shared" si="12"/>
        <v xml:space="preserve"> </v>
      </c>
      <c r="R51" s="45"/>
      <c r="S51" s="197" t="str">
        <f t="shared" si="13"/>
        <v xml:space="preserve"> </v>
      </c>
      <c r="T51" s="45"/>
      <c r="U51" s="197" t="str">
        <f t="shared" si="14"/>
        <v xml:space="preserve"> </v>
      </c>
      <c r="V51" s="45"/>
      <c r="W51" s="197" t="str">
        <f t="shared" si="15"/>
        <v xml:space="preserve"> </v>
      </c>
      <c r="X51" s="45"/>
      <c r="Y51" s="197" t="str">
        <f t="shared" si="16"/>
        <v xml:space="preserve"> </v>
      </c>
      <c r="Z51" s="45"/>
      <c r="AA51" s="197" t="str">
        <f t="shared" si="17"/>
        <v xml:space="preserve"> </v>
      </c>
      <c r="AB51" s="45"/>
      <c r="AC51" s="197" t="str">
        <f t="shared" si="18"/>
        <v xml:space="preserve"> </v>
      </c>
      <c r="AD51" s="45"/>
      <c r="AE51" s="197" t="str">
        <f t="shared" si="19"/>
        <v xml:space="preserve"> </v>
      </c>
      <c r="AF51" s="45"/>
      <c r="AG51" s="197" t="str">
        <f t="shared" si="8"/>
        <v xml:space="preserve"> </v>
      </c>
      <c r="AH51" s="45"/>
      <c r="AI51" s="197" t="str">
        <f t="shared" si="9"/>
        <v xml:space="preserve"> </v>
      </c>
      <c r="AJ51" s="45"/>
      <c r="AK51" s="197" t="str">
        <f t="shared" si="10"/>
        <v xml:space="preserve"> </v>
      </c>
      <c r="AL51" s="111"/>
      <c r="AM51" s="169"/>
    </row>
    <row r="52" spans="1:39" ht="15.75" customHeight="1" x14ac:dyDescent="0.25">
      <c r="A52" s="1"/>
      <c r="B52" s="148"/>
      <c r="C52" s="207" t="s">
        <v>2036</v>
      </c>
      <c r="D52" s="208" t="str">
        <f>VLOOKUP(C52,$D$106:$E4174,2,FALSE)</f>
        <v>-</v>
      </c>
      <c r="E52" s="183" t="s">
        <v>2035</v>
      </c>
      <c r="F52" s="191" t="str">
        <f t="shared" si="0"/>
        <v/>
      </c>
      <c r="G52" s="199" t="str">
        <f t="shared" si="6"/>
        <v/>
      </c>
      <c r="H52" s="191" t="str">
        <f t="shared" si="1"/>
        <v/>
      </c>
      <c r="I52" s="206" t="e">
        <f t="shared" si="7"/>
        <v>#DIV/0!</v>
      </c>
      <c r="J52" s="191" t="str">
        <f t="shared" si="2"/>
        <v/>
      </c>
      <c r="K52" s="194" t="str">
        <f t="shared" si="3"/>
        <v/>
      </c>
      <c r="L52" s="195" t="str">
        <f t="shared" si="4"/>
        <v/>
      </c>
      <c r="M52" s="196" t="e">
        <f t="shared" si="5"/>
        <v>#DIV/0!</v>
      </c>
      <c r="N52" s="45"/>
      <c r="O52" s="197" t="str">
        <f t="shared" si="11"/>
        <v/>
      </c>
      <c r="P52" s="45"/>
      <c r="Q52" s="197" t="str">
        <f t="shared" si="12"/>
        <v xml:space="preserve"> </v>
      </c>
      <c r="R52" s="45"/>
      <c r="S52" s="197" t="str">
        <f t="shared" si="13"/>
        <v xml:space="preserve"> </v>
      </c>
      <c r="T52" s="45"/>
      <c r="U52" s="197" t="str">
        <f t="shared" si="14"/>
        <v xml:space="preserve"> </v>
      </c>
      <c r="V52" s="45"/>
      <c r="W52" s="197" t="str">
        <f t="shared" si="15"/>
        <v xml:space="preserve"> </v>
      </c>
      <c r="X52" s="45"/>
      <c r="Y52" s="197" t="str">
        <f t="shared" si="16"/>
        <v xml:space="preserve"> </v>
      </c>
      <c r="Z52" s="45"/>
      <c r="AA52" s="197" t="str">
        <f t="shared" si="17"/>
        <v xml:space="preserve"> </v>
      </c>
      <c r="AB52" s="45"/>
      <c r="AC52" s="197" t="str">
        <f t="shared" si="18"/>
        <v xml:space="preserve"> </v>
      </c>
      <c r="AD52" s="45"/>
      <c r="AE52" s="197" t="str">
        <f t="shared" si="19"/>
        <v xml:space="preserve"> </v>
      </c>
      <c r="AF52" s="45"/>
      <c r="AG52" s="197" t="str">
        <f t="shared" si="8"/>
        <v xml:space="preserve"> </v>
      </c>
      <c r="AH52" s="45"/>
      <c r="AI52" s="197" t="str">
        <f t="shared" si="9"/>
        <v xml:space="preserve"> </v>
      </c>
      <c r="AJ52" s="45"/>
      <c r="AK52" s="197" t="str">
        <f t="shared" si="10"/>
        <v xml:space="preserve"> </v>
      </c>
      <c r="AL52" s="111"/>
      <c r="AM52" s="169"/>
    </row>
    <row r="53" spans="1:39" ht="15.75" customHeight="1" x14ac:dyDescent="0.25">
      <c r="A53" s="1"/>
      <c r="B53" s="148"/>
      <c r="C53" s="207" t="s">
        <v>2036</v>
      </c>
      <c r="D53" s="208" t="str">
        <f>VLOOKUP(C53,$D$106:$E4175,2,FALSE)</f>
        <v>-</v>
      </c>
      <c r="E53" s="183" t="s">
        <v>2035</v>
      </c>
      <c r="F53" s="191" t="str">
        <f t="shared" si="0"/>
        <v/>
      </c>
      <c r="G53" s="199" t="str">
        <f t="shared" si="6"/>
        <v/>
      </c>
      <c r="H53" s="191" t="str">
        <f t="shared" si="1"/>
        <v/>
      </c>
      <c r="I53" s="206" t="e">
        <f t="shared" si="7"/>
        <v>#DIV/0!</v>
      </c>
      <c r="J53" s="191" t="str">
        <f t="shared" si="2"/>
        <v/>
      </c>
      <c r="K53" s="194" t="str">
        <f t="shared" si="3"/>
        <v/>
      </c>
      <c r="L53" s="195" t="str">
        <f t="shared" si="4"/>
        <v/>
      </c>
      <c r="M53" s="196" t="e">
        <f t="shared" si="5"/>
        <v>#DIV/0!</v>
      </c>
      <c r="N53" s="45"/>
      <c r="O53" s="197" t="str">
        <f t="shared" si="11"/>
        <v/>
      </c>
      <c r="P53" s="45"/>
      <c r="Q53" s="197" t="str">
        <f t="shared" si="12"/>
        <v xml:space="preserve"> </v>
      </c>
      <c r="R53" s="45"/>
      <c r="S53" s="197" t="str">
        <f t="shared" si="13"/>
        <v xml:space="preserve"> </v>
      </c>
      <c r="T53" s="45"/>
      <c r="U53" s="197" t="str">
        <f t="shared" si="14"/>
        <v xml:space="preserve"> </v>
      </c>
      <c r="V53" s="45"/>
      <c r="W53" s="197" t="str">
        <f t="shared" si="15"/>
        <v xml:space="preserve"> </v>
      </c>
      <c r="X53" s="45"/>
      <c r="Y53" s="197" t="str">
        <f t="shared" si="16"/>
        <v xml:space="preserve"> </v>
      </c>
      <c r="Z53" s="45"/>
      <c r="AA53" s="197" t="str">
        <f t="shared" si="17"/>
        <v xml:space="preserve"> </v>
      </c>
      <c r="AB53" s="45"/>
      <c r="AC53" s="197" t="str">
        <f t="shared" si="18"/>
        <v xml:space="preserve"> </v>
      </c>
      <c r="AD53" s="45"/>
      <c r="AE53" s="197" t="str">
        <f t="shared" si="19"/>
        <v xml:space="preserve"> </v>
      </c>
      <c r="AF53" s="45"/>
      <c r="AG53" s="197" t="str">
        <f t="shared" si="8"/>
        <v xml:space="preserve"> </v>
      </c>
      <c r="AH53" s="45"/>
      <c r="AI53" s="197" t="str">
        <f t="shared" si="9"/>
        <v xml:space="preserve"> </v>
      </c>
      <c r="AJ53" s="45"/>
      <c r="AK53" s="197" t="str">
        <f t="shared" si="10"/>
        <v xml:space="preserve"> </v>
      </c>
      <c r="AL53" s="111"/>
      <c r="AM53" s="169"/>
    </row>
    <row r="54" spans="1:39" ht="15.75" customHeight="1" x14ac:dyDescent="0.25">
      <c r="A54" s="1"/>
      <c r="B54" s="148"/>
      <c r="C54" s="207" t="s">
        <v>2036</v>
      </c>
      <c r="D54" s="208" t="str">
        <f>VLOOKUP(C54,$D$106:$E4176,2,FALSE)</f>
        <v>-</v>
      </c>
      <c r="E54" s="183" t="s">
        <v>2035</v>
      </c>
      <c r="F54" s="191" t="str">
        <f t="shared" si="0"/>
        <v/>
      </c>
      <c r="G54" s="199" t="str">
        <f t="shared" si="6"/>
        <v/>
      </c>
      <c r="H54" s="191" t="str">
        <f t="shared" si="1"/>
        <v/>
      </c>
      <c r="I54" s="206" t="e">
        <f t="shared" si="7"/>
        <v>#DIV/0!</v>
      </c>
      <c r="J54" s="191" t="str">
        <f t="shared" si="2"/>
        <v/>
      </c>
      <c r="K54" s="194" t="str">
        <f t="shared" si="3"/>
        <v/>
      </c>
      <c r="L54" s="195" t="str">
        <f t="shared" si="4"/>
        <v/>
      </c>
      <c r="M54" s="196" t="e">
        <f t="shared" si="5"/>
        <v>#DIV/0!</v>
      </c>
      <c r="N54" s="45"/>
      <c r="O54" s="197" t="str">
        <f t="shared" si="11"/>
        <v/>
      </c>
      <c r="P54" s="45"/>
      <c r="Q54" s="197" t="str">
        <f t="shared" si="12"/>
        <v xml:space="preserve"> </v>
      </c>
      <c r="R54" s="45"/>
      <c r="S54" s="197" t="str">
        <f t="shared" si="13"/>
        <v xml:space="preserve"> </v>
      </c>
      <c r="T54" s="45"/>
      <c r="U54" s="197" t="str">
        <f t="shared" si="14"/>
        <v xml:space="preserve"> </v>
      </c>
      <c r="V54" s="45"/>
      <c r="W54" s="197" t="str">
        <f t="shared" si="15"/>
        <v xml:space="preserve"> </v>
      </c>
      <c r="X54" s="45"/>
      <c r="Y54" s="197" t="str">
        <f t="shared" si="16"/>
        <v xml:space="preserve"> </v>
      </c>
      <c r="Z54" s="45"/>
      <c r="AA54" s="197" t="str">
        <f t="shared" si="17"/>
        <v xml:space="preserve"> </v>
      </c>
      <c r="AB54" s="45"/>
      <c r="AC54" s="197" t="str">
        <f t="shared" si="18"/>
        <v xml:space="preserve"> </v>
      </c>
      <c r="AD54" s="45"/>
      <c r="AE54" s="197" t="str">
        <f t="shared" si="19"/>
        <v xml:space="preserve"> </v>
      </c>
      <c r="AF54" s="45"/>
      <c r="AG54" s="197" t="str">
        <f t="shared" si="8"/>
        <v xml:space="preserve"> </v>
      </c>
      <c r="AH54" s="45"/>
      <c r="AI54" s="197" t="str">
        <f t="shared" si="9"/>
        <v xml:space="preserve"> </v>
      </c>
      <c r="AJ54" s="45"/>
      <c r="AK54" s="197" t="str">
        <f t="shared" si="10"/>
        <v xml:space="preserve"> </v>
      </c>
      <c r="AL54" s="111"/>
      <c r="AM54" s="169"/>
    </row>
    <row r="55" spans="1:39" ht="15.75" customHeight="1" x14ac:dyDescent="0.25">
      <c r="A55" s="1"/>
      <c r="B55" s="148"/>
      <c r="C55" s="207" t="s">
        <v>2036</v>
      </c>
      <c r="D55" s="208" t="str">
        <f>VLOOKUP(C55,$D$106:$E4177,2,FALSE)</f>
        <v>-</v>
      </c>
      <c r="E55" s="183" t="s">
        <v>2035</v>
      </c>
      <c r="F55" s="191" t="str">
        <f t="shared" si="0"/>
        <v/>
      </c>
      <c r="G55" s="199" t="str">
        <f t="shared" si="6"/>
        <v/>
      </c>
      <c r="H55" s="191" t="str">
        <f t="shared" si="1"/>
        <v/>
      </c>
      <c r="I55" s="206" t="e">
        <f t="shared" si="7"/>
        <v>#DIV/0!</v>
      </c>
      <c r="J55" s="191" t="str">
        <f t="shared" si="2"/>
        <v/>
      </c>
      <c r="K55" s="194" t="str">
        <f t="shared" si="3"/>
        <v/>
      </c>
      <c r="L55" s="195" t="str">
        <f t="shared" si="4"/>
        <v/>
      </c>
      <c r="M55" s="196" t="e">
        <f t="shared" si="5"/>
        <v>#DIV/0!</v>
      </c>
      <c r="N55" s="45"/>
      <c r="O55" s="197" t="str">
        <f t="shared" si="11"/>
        <v/>
      </c>
      <c r="P55" s="45"/>
      <c r="Q55" s="197" t="str">
        <f t="shared" si="12"/>
        <v xml:space="preserve"> </v>
      </c>
      <c r="R55" s="45"/>
      <c r="S55" s="197" t="str">
        <f t="shared" si="13"/>
        <v xml:space="preserve"> </v>
      </c>
      <c r="T55" s="45"/>
      <c r="U55" s="197" t="str">
        <f t="shared" si="14"/>
        <v xml:space="preserve"> </v>
      </c>
      <c r="V55" s="45"/>
      <c r="W55" s="197" t="str">
        <f t="shared" si="15"/>
        <v xml:space="preserve"> </v>
      </c>
      <c r="X55" s="45"/>
      <c r="Y55" s="197" t="str">
        <f t="shared" si="16"/>
        <v xml:space="preserve"> </v>
      </c>
      <c r="Z55" s="45"/>
      <c r="AA55" s="197" t="str">
        <f t="shared" si="17"/>
        <v xml:space="preserve"> </v>
      </c>
      <c r="AB55" s="45"/>
      <c r="AC55" s="197" t="str">
        <f t="shared" si="18"/>
        <v xml:space="preserve"> </v>
      </c>
      <c r="AD55" s="45"/>
      <c r="AE55" s="197" t="str">
        <f t="shared" si="19"/>
        <v xml:space="preserve"> </v>
      </c>
      <c r="AF55" s="45"/>
      <c r="AG55" s="197" t="str">
        <f t="shared" si="8"/>
        <v xml:space="preserve"> </v>
      </c>
      <c r="AH55" s="45"/>
      <c r="AI55" s="197" t="str">
        <f t="shared" si="9"/>
        <v xml:space="preserve"> </v>
      </c>
      <c r="AJ55" s="45"/>
      <c r="AK55" s="197" t="str">
        <f t="shared" si="10"/>
        <v xml:space="preserve"> </v>
      </c>
      <c r="AL55" s="111"/>
      <c r="AM55" s="169"/>
    </row>
    <row r="56" spans="1:39" ht="15.75" customHeight="1" x14ac:dyDescent="0.25">
      <c r="A56" s="1"/>
      <c r="B56" s="148"/>
      <c r="C56" s="207" t="s">
        <v>2036</v>
      </c>
      <c r="D56" s="208" t="str">
        <f>VLOOKUP(C56,$D$106:$E4178,2,FALSE)</f>
        <v>-</v>
      </c>
      <c r="E56" s="183" t="s">
        <v>2035</v>
      </c>
      <c r="F56" s="191" t="str">
        <f t="shared" si="0"/>
        <v/>
      </c>
      <c r="G56" s="199" t="str">
        <f t="shared" si="6"/>
        <v/>
      </c>
      <c r="H56" s="191" t="str">
        <f t="shared" si="1"/>
        <v/>
      </c>
      <c r="I56" s="206" t="e">
        <f t="shared" si="7"/>
        <v>#DIV/0!</v>
      </c>
      <c r="J56" s="191" t="str">
        <f t="shared" si="2"/>
        <v/>
      </c>
      <c r="K56" s="194" t="str">
        <f t="shared" si="3"/>
        <v/>
      </c>
      <c r="L56" s="195" t="str">
        <f t="shared" si="4"/>
        <v/>
      </c>
      <c r="M56" s="196" t="e">
        <f t="shared" si="5"/>
        <v>#DIV/0!</v>
      </c>
      <c r="N56" s="45"/>
      <c r="O56" s="197" t="str">
        <f t="shared" si="11"/>
        <v/>
      </c>
      <c r="P56" s="45"/>
      <c r="Q56" s="197" t="str">
        <f t="shared" si="12"/>
        <v xml:space="preserve"> </v>
      </c>
      <c r="R56" s="45"/>
      <c r="S56" s="197" t="str">
        <f t="shared" si="13"/>
        <v xml:space="preserve"> </v>
      </c>
      <c r="T56" s="45"/>
      <c r="U56" s="197" t="str">
        <f t="shared" si="14"/>
        <v xml:space="preserve"> </v>
      </c>
      <c r="V56" s="45"/>
      <c r="W56" s="197" t="str">
        <f t="shared" si="15"/>
        <v xml:space="preserve"> </v>
      </c>
      <c r="X56" s="45"/>
      <c r="Y56" s="197" t="str">
        <f t="shared" si="16"/>
        <v xml:space="preserve"> </v>
      </c>
      <c r="Z56" s="45"/>
      <c r="AA56" s="197" t="str">
        <f t="shared" si="17"/>
        <v xml:space="preserve"> </v>
      </c>
      <c r="AB56" s="45"/>
      <c r="AC56" s="197" t="str">
        <f t="shared" si="18"/>
        <v xml:space="preserve"> </v>
      </c>
      <c r="AD56" s="45"/>
      <c r="AE56" s="197" t="str">
        <f t="shared" si="19"/>
        <v xml:space="preserve"> </v>
      </c>
      <c r="AF56" s="45"/>
      <c r="AG56" s="197" t="str">
        <f t="shared" si="8"/>
        <v xml:space="preserve"> </v>
      </c>
      <c r="AH56" s="45"/>
      <c r="AI56" s="197" t="str">
        <f t="shared" si="9"/>
        <v xml:space="preserve"> </v>
      </c>
      <c r="AJ56" s="45"/>
      <c r="AK56" s="197" t="str">
        <f t="shared" si="10"/>
        <v xml:space="preserve"> </v>
      </c>
      <c r="AL56" s="111"/>
      <c r="AM56" s="169"/>
    </row>
    <row r="57" spans="1:39" ht="15.75" customHeight="1" x14ac:dyDescent="0.25">
      <c r="A57" s="1"/>
      <c r="B57" s="148"/>
      <c r="C57" s="207" t="s">
        <v>2036</v>
      </c>
      <c r="D57" s="208" t="str">
        <f>VLOOKUP(C57,$D$106:$E4179,2,FALSE)</f>
        <v>-</v>
      </c>
      <c r="E57" s="183" t="s">
        <v>2035</v>
      </c>
      <c r="F57" s="191" t="str">
        <f t="shared" si="0"/>
        <v/>
      </c>
      <c r="G57" s="199" t="str">
        <f t="shared" si="6"/>
        <v/>
      </c>
      <c r="H57" s="191" t="str">
        <f t="shared" si="1"/>
        <v/>
      </c>
      <c r="I57" s="206" t="e">
        <f t="shared" si="7"/>
        <v>#DIV/0!</v>
      </c>
      <c r="J57" s="191" t="str">
        <f t="shared" si="2"/>
        <v/>
      </c>
      <c r="K57" s="194" t="str">
        <f t="shared" si="3"/>
        <v/>
      </c>
      <c r="L57" s="195" t="str">
        <f t="shared" si="4"/>
        <v/>
      </c>
      <c r="M57" s="196" t="e">
        <f t="shared" si="5"/>
        <v>#DIV/0!</v>
      </c>
      <c r="N57" s="45"/>
      <c r="O57" s="197" t="str">
        <f t="shared" si="11"/>
        <v/>
      </c>
      <c r="P57" s="45"/>
      <c r="Q57" s="197" t="str">
        <f t="shared" si="12"/>
        <v xml:space="preserve"> </v>
      </c>
      <c r="R57" s="45"/>
      <c r="S57" s="197" t="str">
        <f t="shared" si="13"/>
        <v xml:space="preserve"> </v>
      </c>
      <c r="T57" s="45"/>
      <c r="U57" s="197" t="str">
        <f t="shared" si="14"/>
        <v xml:space="preserve"> </v>
      </c>
      <c r="V57" s="45"/>
      <c r="W57" s="197" t="str">
        <f t="shared" si="15"/>
        <v xml:space="preserve"> </v>
      </c>
      <c r="X57" s="45"/>
      <c r="Y57" s="197" t="str">
        <f t="shared" si="16"/>
        <v xml:space="preserve"> </v>
      </c>
      <c r="Z57" s="45"/>
      <c r="AA57" s="197" t="str">
        <f t="shared" si="17"/>
        <v xml:space="preserve"> </v>
      </c>
      <c r="AB57" s="45"/>
      <c r="AC57" s="197" t="str">
        <f t="shared" si="18"/>
        <v xml:space="preserve"> </v>
      </c>
      <c r="AD57" s="45"/>
      <c r="AE57" s="197" t="str">
        <f t="shared" si="19"/>
        <v xml:space="preserve"> </v>
      </c>
      <c r="AF57" s="45"/>
      <c r="AG57" s="197" t="str">
        <f t="shared" si="8"/>
        <v xml:space="preserve"> </v>
      </c>
      <c r="AH57" s="45"/>
      <c r="AI57" s="197" t="str">
        <f t="shared" si="9"/>
        <v xml:space="preserve"> </v>
      </c>
      <c r="AJ57" s="45"/>
      <c r="AK57" s="197" t="str">
        <f t="shared" si="10"/>
        <v xml:space="preserve"> </v>
      </c>
      <c r="AL57" s="111"/>
      <c r="AM57" s="169"/>
    </row>
    <row r="58" spans="1:39" ht="15.75" customHeight="1" x14ac:dyDescent="0.25">
      <c r="A58" s="1"/>
      <c r="B58" s="148"/>
      <c r="C58" s="207" t="s">
        <v>2036</v>
      </c>
      <c r="D58" s="208" t="str">
        <f>VLOOKUP(C58,$D$106:$E4180,2,FALSE)</f>
        <v>-</v>
      </c>
      <c r="E58" s="183" t="s">
        <v>2035</v>
      </c>
      <c r="F58" s="191" t="str">
        <f t="shared" si="0"/>
        <v/>
      </c>
      <c r="G58" s="199" t="str">
        <f t="shared" si="6"/>
        <v/>
      </c>
      <c r="H58" s="191" t="str">
        <f t="shared" si="1"/>
        <v/>
      </c>
      <c r="I58" s="206" t="e">
        <f t="shared" si="7"/>
        <v>#DIV/0!</v>
      </c>
      <c r="J58" s="191" t="str">
        <f t="shared" si="2"/>
        <v/>
      </c>
      <c r="K58" s="194" t="str">
        <f t="shared" si="3"/>
        <v/>
      </c>
      <c r="L58" s="195" t="str">
        <f t="shared" si="4"/>
        <v/>
      </c>
      <c r="M58" s="196" t="e">
        <f t="shared" si="5"/>
        <v>#DIV/0!</v>
      </c>
      <c r="N58" s="45"/>
      <c r="O58" s="197" t="str">
        <f t="shared" si="11"/>
        <v/>
      </c>
      <c r="P58" s="45"/>
      <c r="Q58" s="197" t="str">
        <f t="shared" si="12"/>
        <v xml:space="preserve"> </v>
      </c>
      <c r="R58" s="45"/>
      <c r="S58" s="197" t="str">
        <f t="shared" si="13"/>
        <v xml:space="preserve"> </v>
      </c>
      <c r="T58" s="45"/>
      <c r="U58" s="197" t="str">
        <f t="shared" si="14"/>
        <v xml:space="preserve"> </v>
      </c>
      <c r="V58" s="45"/>
      <c r="W58" s="197" t="str">
        <f t="shared" si="15"/>
        <v xml:space="preserve"> </v>
      </c>
      <c r="X58" s="45"/>
      <c r="Y58" s="197" t="str">
        <f t="shared" si="16"/>
        <v xml:space="preserve"> </v>
      </c>
      <c r="Z58" s="45"/>
      <c r="AA58" s="197" t="str">
        <f t="shared" si="17"/>
        <v xml:space="preserve"> </v>
      </c>
      <c r="AB58" s="45"/>
      <c r="AC58" s="197" t="str">
        <f t="shared" si="18"/>
        <v xml:space="preserve"> </v>
      </c>
      <c r="AD58" s="45"/>
      <c r="AE58" s="197" t="str">
        <f t="shared" si="19"/>
        <v xml:space="preserve"> </v>
      </c>
      <c r="AF58" s="45"/>
      <c r="AG58" s="197" t="str">
        <f t="shared" si="8"/>
        <v xml:space="preserve"> </v>
      </c>
      <c r="AH58" s="45"/>
      <c r="AI58" s="197" t="str">
        <f t="shared" si="9"/>
        <v xml:space="preserve"> </v>
      </c>
      <c r="AJ58" s="45"/>
      <c r="AK58" s="197" t="str">
        <f t="shared" si="10"/>
        <v xml:space="preserve"> </v>
      </c>
      <c r="AL58" s="111"/>
      <c r="AM58" s="169"/>
    </row>
    <row r="59" spans="1:39" ht="15.75" customHeight="1" x14ac:dyDescent="0.25">
      <c r="A59" s="1"/>
      <c r="B59" s="148"/>
      <c r="C59" s="207" t="s">
        <v>2036</v>
      </c>
      <c r="D59" s="208" t="str">
        <f>VLOOKUP(C59,$D$106:$E4181,2,FALSE)</f>
        <v>-</v>
      </c>
      <c r="E59" s="183" t="s">
        <v>2035</v>
      </c>
      <c r="F59" s="191" t="str">
        <f t="shared" si="0"/>
        <v/>
      </c>
      <c r="G59" s="199" t="str">
        <f t="shared" si="6"/>
        <v/>
      </c>
      <c r="H59" s="191" t="str">
        <f t="shared" si="1"/>
        <v/>
      </c>
      <c r="I59" s="206" t="e">
        <f t="shared" si="7"/>
        <v>#DIV/0!</v>
      </c>
      <c r="J59" s="191" t="str">
        <f t="shared" si="2"/>
        <v/>
      </c>
      <c r="K59" s="194" t="str">
        <f t="shared" si="3"/>
        <v/>
      </c>
      <c r="L59" s="195" t="str">
        <f t="shared" si="4"/>
        <v/>
      </c>
      <c r="M59" s="196" t="e">
        <f t="shared" si="5"/>
        <v>#DIV/0!</v>
      </c>
      <c r="N59" s="45"/>
      <c r="O59" s="197" t="str">
        <f t="shared" si="11"/>
        <v/>
      </c>
      <c r="P59" s="45"/>
      <c r="Q59" s="197" t="str">
        <f t="shared" si="12"/>
        <v xml:space="preserve"> </v>
      </c>
      <c r="R59" s="45"/>
      <c r="S59" s="197" t="str">
        <f t="shared" si="13"/>
        <v xml:space="preserve"> </v>
      </c>
      <c r="T59" s="45"/>
      <c r="U59" s="197" t="str">
        <f t="shared" si="14"/>
        <v xml:space="preserve"> </v>
      </c>
      <c r="V59" s="45"/>
      <c r="W59" s="197" t="str">
        <f t="shared" si="15"/>
        <v xml:space="preserve"> </v>
      </c>
      <c r="X59" s="45"/>
      <c r="Y59" s="197" t="str">
        <f t="shared" si="16"/>
        <v xml:space="preserve"> </v>
      </c>
      <c r="Z59" s="45"/>
      <c r="AA59" s="197" t="str">
        <f t="shared" si="17"/>
        <v xml:space="preserve"> </v>
      </c>
      <c r="AB59" s="45"/>
      <c r="AC59" s="197" t="str">
        <f t="shared" si="18"/>
        <v xml:space="preserve"> </v>
      </c>
      <c r="AD59" s="45"/>
      <c r="AE59" s="197" t="str">
        <f t="shared" si="19"/>
        <v xml:space="preserve"> </v>
      </c>
      <c r="AF59" s="45"/>
      <c r="AG59" s="197" t="str">
        <f t="shared" si="8"/>
        <v xml:space="preserve"> </v>
      </c>
      <c r="AH59" s="45"/>
      <c r="AI59" s="197" t="str">
        <f t="shared" si="9"/>
        <v xml:space="preserve"> </v>
      </c>
      <c r="AJ59" s="45"/>
      <c r="AK59" s="197" t="str">
        <f t="shared" si="10"/>
        <v xml:space="preserve"> </v>
      </c>
      <c r="AL59" s="111"/>
      <c r="AM59" s="169"/>
    </row>
    <row r="60" spans="1:39" ht="15.75" customHeight="1" x14ac:dyDescent="0.25">
      <c r="A60" s="1"/>
      <c r="B60" s="148"/>
      <c r="C60" s="207" t="s">
        <v>2036</v>
      </c>
      <c r="D60" s="208" t="str">
        <f>VLOOKUP(C60,$D$106:$E4182,2,FALSE)</f>
        <v>-</v>
      </c>
      <c r="E60" s="183" t="s">
        <v>2035</v>
      </c>
      <c r="F60" s="191" t="str">
        <f t="shared" si="0"/>
        <v/>
      </c>
      <c r="G60" s="199" t="str">
        <f t="shared" si="6"/>
        <v/>
      </c>
      <c r="H60" s="191" t="str">
        <f t="shared" si="1"/>
        <v/>
      </c>
      <c r="I60" s="206" t="e">
        <f t="shared" si="7"/>
        <v>#DIV/0!</v>
      </c>
      <c r="J60" s="191" t="str">
        <f t="shared" si="2"/>
        <v/>
      </c>
      <c r="K60" s="194" t="str">
        <f t="shared" si="3"/>
        <v/>
      </c>
      <c r="L60" s="195" t="str">
        <f t="shared" si="4"/>
        <v/>
      </c>
      <c r="M60" s="196" t="e">
        <f t="shared" si="5"/>
        <v>#DIV/0!</v>
      </c>
      <c r="N60" s="45"/>
      <c r="O60" s="197" t="str">
        <f t="shared" si="11"/>
        <v/>
      </c>
      <c r="P60" s="45"/>
      <c r="Q60" s="197" t="str">
        <f t="shared" si="12"/>
        <v xml:space="preserve"> </v>
      </c>
      <c r="R60" s="45"/>
      <c r="S60" s="197" t="str">
        <f t="shared" si="13"/>
        <v xml:space="preserve"> </v>
      </c>
      <c r="T60" s="45"/>
      <c r="U60" s="197" t="str">
        <f t="shared" si="14"/>
        <v xml:space="preserve"> </v>
      </c>
      <c r="V60" s="45"/>
      <c r="W60" s="197" t="str">
        <f t="shared" si="15"/>
        <v xml:space="preserve"> </v>
      </c>
      <c r="X60" s="45"/>
      <c r="Y60" s="197" t="str">
        <f t="shared" si="16"/>
        <v xml:space="preserve"> </v>
      </c>
      <c r="Z60" s="45"/>
      <c r="AA60" s="197" t="str">
        <f t="shared" si="17"/>
        <v xml:space="preserve"> </v>
      </c>
      <c r="AB60" s="45"/>
      <c r="AC60" s="197" t="str">
        <f t="shared" si="18"/>
        <v xml:space="preserve"> </v>
      </c>
      <c r="AD60" s="45"/>
      <c r="AE60" s="197" t="str">
        <f t="shared" si="19"/>
        <v xml:space="preserve"> </v>
      </c>
      <c r="AF60" s="45"/>
      <c r="AG60" s="197" t="str">
        <f t="shared" si="8"/>
        <v xml:space="preserve"> </v>
      </c>
      <c r="AH60" s="45"/>
      <c r="AI60" s="197" t="str">
        <f t="shared" si="9"/>
        <v xml:space="preserve"> </v>
      </c>
      <c r="AJ60" s="45"/>
      <c r="AK60" s="197" t="str">
        <f t="shared" si="10"/>
        <v xml:space="preserve"> </v>
      </c>
      <c r="AL60" s="111"/>
      <c r="AM60" s="169"/>
    </row>
    <row r="61" spans="1:39" ht="15.75" customHeight="1" x14ac:dyDescent="0.25">
      <c r="A61" s="1"/>
      <c r="B61" s="148"/>
      <c r="C61" s="207" t="s">
        <v>2036</v>
      </c>
      <c r="D61" s="208" t="str">
        <f>VLOOKUP(C61,$D$106:$E4183,2,FALSE)</f>
        <v>-</v>
      </c>
      <c r="E61" s="183" t="s">
        <v>2035</v>
      </c>
      <c r="F61" s="191" t="str">
        <f t="shared" si="0"/>
        <v/>
      </c>
      <c r="G61" s="199" t="str">
        <f t="shared" si="6"/>
        <v/>
      </c>
      <c r="H61" s="191" t="str">
        <f t="shared" si="1"/>
        <v/>
      </c>
      <c r="I61" s="206" t="e">
        <f t="shared" si="7"/>
        <v>#DIV/0!</v>
      </c>
      <c r="J61" s="191" t="str">
        <f t="shared" si="2"/>
        <v/>
      </c>
      <c r="K61" s="194" t="str">
        <f t="shared" si="3"/>
        <v/>
      </c>
      <c r="L61" s="195" t="str">
        <f t="shared" si="4"/>
        <v/>
      </c>
      <c r="M61" s="196" t="e">
        <f t="shared" si="5"/>
        <v>#DIV/0!</v>
      </c>
      <c r="N61" s="45"/>
      <c r="O61" s="197" t="str">
        <f t="shared" si="11"/>
        <v/>
      </c>
      <c r="P61" s="45"/>
      <c r="Q61" s="197" t="str">
        <f t="shared" si="12"/>
        <v xml:space="preserve"> </v>
      </c>
      <c r="R61" s="45"/>
      <c r="S61" s="197" t="str">
        <f t="shared" si="13"/>
        <v xml:space="preserve"> </v>
      </c>
      <c r="T61" s="45"/>
      <c r="U61" s="197" t="str">
        <f t="shared" si="14"/>
        <v xml:space="preserve"> </v>
      </c>
      <c r="V61" s="45"/>
      <c r="W61" s="197" t="str">
        <f t="shared" si="15"/>
        <v xml:space="preserve"> </v>
      </c>
      <c r="X61" s="45"/>
      <c r="Y61" s="197" t="str">
        <f t="shared" si="16"/>
        <v xml:space="preserve"> </v>
      </c>
      <c r="Z61" s="45"/>
      <c r="AA61" s="197" t="str">
        <f t="shared" si="17"/>
        <v xml:space="preserve"> </v>
      </c>
      <c r="AB61" s="45"/>
      <c r="AC61" s="197" t="str">
        <f t="shared" si="18"/>
        <v xml:space="preserve"> </v>
      </c>
      <c r="AD61" s="45"/>
      <c r="AE61" s="197" t="str">
        <f t="shared" si="19"/>
        <v xml:space="preserve"> </v>
      </c>
      <c r="AF61" s="45"/>
      <c r="AG61" s="197" t="str">
        <f t="shared" si="8"/>
        <v xml:space="preserve"> </v>
      </c>
      <c r="AH61" s="45"/>
      <c r="AI61" s="197" t="str">
        <f t="shared" si="9"/>
        <v xml:space="preserve"> </v>
      </c>
      <c r="AJ61" s="45"/>
      <c r="AK61" s="197" t="str">
        <f t="shared" si="10"/>
        <v xml:space="preserve"> </v>
      </c>
      <c r="AL61" s="111"/>
      <c r="AM61" s="169"/>
    </row>
    <row r="62" spans="1:39" ht="15.75" customHeight="1" x14ac:dyDescent="0.25">
      <c r="A62" s="1"/>
      <c r="B62" s="148"/>
      <c r="C62" s="207" t="s">
        <v>2036</v>
      </c>
      <c r="D62" s="208" t="str">
        <f>VLOOKUP(C62,$D$106:$E4184,2,FALSE)</f>
        <v>-</v>
      </c>
      <c r="E62" s="183" t="s">
        <v>2035</v>
      </c>
      <c r="F62" s="191" t="str">
        <f t="shared" si="0"/>
        <v/>
      </c>
      <c r="G62" s="199" t="str">
        <f t="shared" si="6"/>
        <v/>
      </c>
      <c r="H62" s="191" t="str">
        <f t="shared" si="1"/>
        <v/>
      </c>
      <c r="I62" s="206" t="e">
        <f t="shared" si="7"/>
        <v>#DIV/0!</v>
      </c>
      <c r="J62" s="191" t="str">
        <f t="shared" si="2"/>
        <v/>
      </c>
      <c r="K62" s="194" t="str">
        <f t="shared" si="3"/>
        <v/>
      </c>
      <c r="L62" s="195" t="str">
        <f t="shared" si="4"/>
        <v/>
      </c>
      <c r="M62" s="196" t="e">
        <f t="shared" si="5"/>
        <v>#DIV/0!</v>
      </c>
      <c r="N62" s="45"/>
      <c r="O62" s="197" t="str">
        <f t="shared" si="11"/>
        <v/>
      </c>
      <c r="P62" s="45"/>
      <c r="Q62" s="197" t="str">
        <f t="shared" si="12"/>
        <v xml:space="preserve"> </v>
      </c>
      <c r="R62" s="45"/>
      <c r="S62" s="197" t="str">
        <f t="shared" si="13"/>
        <v xml:space="preserve"> </v>
      </c>
      <c r="T62" s="45"/>
      <c r="U62" s="197" t="str">
        <f t="shared" si="14"/>
        <v xml:space="preserve"> </v>
      </c>
      <c r="V62" s="45"/>
      <c r="W62" s="197" t="str">
        <f t="shared" si="15"/>
        <v xml:space="preserve"> </v>
      </c>
      <c r="X62" s="45"/>
      <c r="Y62" s="197" t="str">
        <f t="shared" si="16"/>
        <v xml:space="preserve"> </v>
      </c>
      <c r="Z62" s="45"/>
      <c r="AA62" s="197" t="str">
        <f t="shared" si="17"/>
        <v xml:space="preserve"> </v>
      </c>
      <c r="AB62" s="45"/>
      <c r="AC62" s="197" t="str">
        <f t="shared" si="18"/>
        <v xml:space="preserve"> </v>
      </c>
      <c r="AD62" s="45"/>
      <c r="AE62" s="197" t="str">
        <f t="shared" si="19"/>
        <v xml:space="preserve"> </v>
      </c>
      <c r="AF62" s="45"/>
      <c r="AG62" s="197" t="str">
        <f t="shared" si="8"/>
        <v xml:space="preserve"> </v>
      </c>
      <c r="AH62" s="45"/>
      <c r="AI62" s="197" t="str">
        <f t="shared" si="9"/>
        <v xml:space="preserve"> </v>
      </c>
      <c r="AJ62" s="45"/>
      <c r="AK62" s="197" t="str">
        <f t="shared" si="10"/>
        <v xml:space="preserve"> </v>
      </c>
      <c r="AL62" s="111"/>
      <c r="AM62" s="169"/>
    </row>
    <row r="63" spans="1:39" ht="15.75" customHeight="1" x14ac:dyDescent="0.25">
      <c r="A63" s="1"/>
      <c r="B63" s="148"/>
      <c r="C63" s="207" t="s">
        <v>2036</v>
      </c>
      <c r="D63" s="208" t="str">
        <f>VLOOKUP(C63,$D$106:$E4185,2,FALSE)</f>
        <v>-</v>
      </c>
      <c r="E63" s="183" t="s">
        <v>2035</v>
      </c>
      <c r="F63" s="191" t="str">
        <f t="shared" ref="F63:F92" si="20">IF(ISERR(J63),"",J63)</f>
        <v/>
      </c>
      <c r="G63" s="199" t="str">
        <f t="shared" si="6"/>
        <v/>
      </c>
      <c r="H63" s="191" t="str">
        <f t="shared" ref="H63:H92" si="21">IF(ISERR(L63),"",L63)</f>
        <v/>
      </c>
      <c r="I63" s="206" t="e">
        <f t="shared" si="7"/>
        <v>#DIV/0!</v>
      </c>
      <c r="J63" s="191" t="str">
        <f t="shared" ref="J63:J92" si="22">IF(L63="","","&lt;")</f>
        <v/>
      </c>
      <c r="K63" s="194" t="str">
        <f t="shared" ref="K63:K92" si="23">IF(ISERR(M63),"",M63)</f>
        <v/>
      </c>
      <c r="L63" s="195" t="str">
        <f t="shared" ref="L63:L92" si="24">CONCATENATE(N63,P63,R63,T63,V63,X63,Z63,AB63,AD63,AF63,AH63,AJ63)</f>
        <v/>
      </c>
      <c r="M63" s="196" t="e">
        <f t="shared" ref="M63:M92" si="25">AVERAGE(O63:AK63)</f>
        <v>#DIV/0!</v>
      </c>
      <c r="N63" s="45"/>
      <c r="O63" s="197" t="str">
        <f t="shared" si="11"/>
        <v/>
      </c>
      <c r="P63" s="45"/>
      <c r="Q63" s="197" t="str">
        <f t="shared" si="12"/>
        <v xml:space="preserve"> </v>
      </c>
      <c r="R63" s="45"/>
      <c r="S63" s="197" t="str">
        <f t="shared" si="13"/>
        <v xml:space="preserve"> </v>
      </c>
      <c r="T63" s="45"/>
      <c r="U63" s="197" t="str">
        <f t="shared" si="14"/>
        <v xml:space="preserve"> </v>
      </c>
      <c r="V63" s="45"/>
      <c r="W63" s="197" t="str">
        <f t="shared" si="15"/>
        <v xml:space="preserve"> </v>
      </c>
      <c r="X63" s="45"/>
      <c r="Y63" s="197" t="str">
        <f t="shared" si="16"/>
        <v xml:space="preserve"> </v>
      </c>
      <c r="Z63" s="45"/>
      <c r="AA63" s="197" t="str">
        <f t="shared" si="17"/>
        <v xml:space="preserve"> </v>
      </c>
      <c r="AB63" s="45"/>
      <c r="AC63" s="197" t="str">
        <f t="shared" si="18"/>
        <v xml:space="preserve"> </v>
      </c>
      <c r="AD63" s="45"/>
      <c r="AE63" s="197" t="str">
        <f t="shared" si="19"/>
        <v xml:space="preserve"> </v>
      </c>
      <c r="AF63" s="45"/>
      <c r="AG63" s="197" t="str">
        <f t="shared" si="8"/>
        <v xml:space="preserve"> </v>
      </c>
      <c r="AH63" s="45"/>
      <c r="AI63" s="197" t="str">
        <f t="shared" si="9"/>
        <v xml:space="preserve"> </v>
      </c>
      <c r="AJ63" s="45"/>
      <c r="AK63" s="197" t="str">
        <f t="shared" si="10"/>
        <v xml:space="preserve"> </v>
      </c>
      <c r="AL63" s="111"/>
      <c r="AM63" s="169"/>
    </row>
    <row r="64" spans="1:39" ht="15.75" customHeight="1" x14ac:dyDescent="0.25">
      <c r="A64" s="1"/>
      <c r="B64" s="148"/>
      <c r="C64" s="207" t="s">
        <v>2036</v>
      </c>
      <c r="D64" s="208" t="str">
        <f>VLOOKUP(C64,$D$106:$E4186,2,FALSE)</f>
        <v>-</v>
      </c>
      <c r="E64" s="183" t="s">
        <v>2035</v>
      </c>
      <c r="F64" s="191" t="str">
        <f t="shared" si="20"/>
        <v/>
      </c>
      <c r="G64" s="199" t="str">
        <f t="shared" ref="G64:G92" si="26">IF(ISERR(I64),"",I64)</f>
        <v/>
      </c>
      <c r="H64" s="191" t="str">
        <f t="shared" si="21"/>
        <v/>
      </c>
      <c r="I64" s="206" t="e">
        <f t="shared" ref="I64:I92" si="27">$M$31*M64*$D$103/$D$104</f>
        <v>#DIV/0!</v>
      </c>
      <c r="J64" s="191" t="str">
        <f t="shared" si="22"/>
        <v/>
      </c>
      <c r="K64" s="194" t="str">
        <f t="shared" si="23"/>
        <v/>
      </c>
      <c r="L64" s="195" t="str">
        <f t="shared" si="24"/>
        <v/>
      </c>
      <c r="M64" s="196" t="e">
        <f t="shared" si="25"/>
        <v>#DIV/0!</v>
      </c>
      <c r="N64" s="45"/>
      <c r="O64" s="197" t="str">
        <f t="shared" si="11"/>
        <v/>
      </c>
      <c r="P64" s="45"/>
      <c r="Q64" s="197" t="str">
        <f t="shared" si="12"/>
        <v xml:space="preserve"> </v>
      </c>
      <c r="R64" s="45"/>
      <c r="S64" s="197" t="str">
        <f t="shared" si="13"/>
        <v xml:space="preserve"> </v>
      </c>
      <c r="T64" s="45"/>
      <c r="U64" s="197" t="str">
        <f t="shared" si="14"/>
        <v xml:space="preserve"> </v>
      </c>
      <c r="V64" s="45"/>
      <c r="W64" s="197" t="str">
        <f t="shared" si="15"/>
        <v xml:space="preserve"> </v>
      </c>
      <c r="X64" s="45"/>
      <c r="Y64" s="197" t="str">
        <f t="shared" si="16"/>
        <v xml:space="preserve"> </v>
      </c>
      <c r="Z64" s="45"/>
      <c r="AA64" s="197" t="str">
        <f t="shared" si="17"/>
        <v xml:space="preserve"> </v>
      </c>
      <c r="AB64" s="45"/>
      <c r="AC64" s="197" t="str">
        <f t="shared" si="18"/>
        <v xml:space="preserve"> </v>
      </c>
      <c r="AD64" s="45"/>
      <c r="AE64" s="197" t="str">
        <f t="shared" si="19"/>
        <v xml:space="preserve"> </v>
      </c>
      <c r="AF64" s="45"/>
      <c r="AG64" s="197" t="str">
        <f t="shared" si="8"/>
        <v xml:space="preserve"> </v>
      </c>
      <c r="AH64" s="45"/>
      <c r="AI64" s="197" t="str">
        <f t="shared" si="9"/>
        <v xml:space="preserve"> </v>
      </c>
      <c r="AJ64" s="45"/>
      <c r="AK64" s="197" t="str">
        <f t="shared" si="10"/>
        <v xml:space="preserve"> </v>
      </c>
      <c r="AL64" s="111"/>
      <c r="AM64" s="169"/>
    </row>
    <row r="65" spans="1:39" ht="15.75" customHeight="1" x14ac:dyDescent="0.25">
      <c r="A65" s="1"/>
      <c r="B65" s="148"/>
      <c r="C65" s="207" t="s">
        <v>2036</v>
      </c>
      <c r="D65" s="208" t="str">
        <f>VLOOKUP(C65,$D$106:$E4187,2,FALSE)</f>
        <v>-</v>
      </c>
      <c r="E65" s="183" t="s">
        <v>2035</v>
      </c>
      <c r="F65" s="191" t="str">
        <f t="shared" si="20"/>
        <v/>
      </c>
      <c r="G65" s="199" t="str">
        <f t="shared" si="26"/>
        <v/>
      </c>
      <c r="H65" s="191" t="str">
        <f t="shared" si="21"/>
        <v/>
      </c>
      <c r="I65" s="206" t="e">
        <f t="shared" si="27"/>
        <v>#DIV/0!</v>
      </c>
      <c r="J65" s="191" t="str">
        <f t="shared" si="22"/>
        <v/>
      </c>
      <c r="K65" s="194" t="str">
        <f t="shared" si="23"/>
        <v/>
      </c>
      <c r="L65" s="195" t="str">
        <f t="shared" si="24"/>
        <v/>
      </c>
      <c r="M65" s="196" t="e">
        <f t="shared" si="25"/>
        <v>#DIV/0!</v>
      </c>
      <c r="N65" s="45"/>
      <c r="O65" s="197" t="str">
        <f t="shared" si="11"/>
        <v/>
      </c>
      <c r="P65" s="45"/>
      <c r="Q65" s="197" t="str">
        <f t="shared" si="12"/>
        <v xml:space="preserve"> </v>
      </c>
      <c r="R65" s="45"/>
      <c r="S65" s="197" t="str">
        <f t="shared" si="13"/>
        <v xml:space="preserve"> </v>
      </c>
      <c r="T65" s="45"/>
      <c r="U65" s="197" t="str">
        <f t="shared" si="14"/>
        <v xml:space="preserve"> </v>
      </c>
      <c r="V65" s="45"/>
      <c r="W65" s="197" t="str">
        <f t="shared" si="15"/>
        <v xml:space="preserve"> </v>
      </c>
      <c r="X65" s="45"/>
      <c r="Y65" s="197" t="str">
        <f t="shared" si="16"/>
        <v xml:space="preserve"> </v>
      </c>
      <c r="Z65" s="45"/>
      <c r="AA65" s="197" t="str">
        <f t="shared" si="17"/>
        <v xml:space="preserve"> </v>
      </c>
      <c r="AB65" s="45"/>
      <c r="AC65" s="197" t="str">
        <f t="shared" si="18"/>
        <v xml:space="preserve"> </v>
      </c>
      <c r="AD65" s="45"/>
      <c r="AE65" s="197" t="str">
        <f t="shared" si="19"/>
        <v xml:space="preserve"> </v>
      </c>
      <c r="AF65" s="45"/>
      <c r="AG65" s="197" t="str">
        <f t="shared" si="8"/>
        <v xml:space="preserve"> </v>
      </c>
      <c r="AH65" s="45"/>
      <c r="AI65" s="197" t="str">
        <f t="shared" si="9"/>
        <v xml:space="preserve"> </v>
      </c>
      <c r="AJ65" s="45"/>
      <c r="AK65" s="197" t="str">
        <f t="shared" si="10"/>
        <v xml:space="preserve"> </v>
      </c>
      <c r="AL65" s="111"/>
      <c r="AM65" s="169"/>
    </row>
    <row r="66" spans="1:39" ht="15.75" customHeight="1" x14ac:dyDescent="0.25">
      <c r="A66" s="1"/>
      <c r="B66" s="148"/>
      <c r="C66" s="207" t="s">
        <v>2036</v>
      </c>
      <c r="D66" s="208" t="str">
        <f>VLOOKUP(C66,$D$106:$E4188,2,FALSE)</f>
        <v>-</v>
      </c>
      <c r="E66" s="183" t="s">
        <v>2035</v>
      </c>
      <c r="F66" s="191" t="str">
        <f t="shared" si="20"/>
        <v/>
      </c>
      <c r="G66" s="199" t="str">
        <f t="shared" si="26"/>
        <v/>
      </c>
      <c r="H66" s="191" t="str">
        <f t="shared" si="21"/>
        <v/>
      </c>
      <c r="I66" s="206" t="e">
        <f t="shared" si="27"/>
        <v>#DIV/0!</v>
      </c>
      <c r="J66" s="191" t="str">
        <f t="shared" si="22"/>
        <v/>
      </c>
      <c r="K66" s="194" t="str">
        <f t="shared" si="23"/>
        <v/>
      </c>
      <c r="L66" s="195" t="str">
        <f t="shared" si="24"/>
        <v/>
      </c>
      <c r="M66" s="196" t="e">
        <f t="shared" si="25"/>
        <v>#DIV/0!</v>
      </c>
      <c r="N66" s="45"/>
      <c r="O66" s="197" t="str">
        <f t="shared" si="11"/>
        <v/>
      </c>
      <c r="P66" s="45"/>
      <c r="Q66" s="197" t="str">
        <f t="shared" si="12"/>
        <v xml:space="preserve"> </v>
      </c>
      <c r="R66" s="45"/>
      <c r="S66" s="197" t="str">
        <f t="shared" si="13"/>
        <v xml:space="preserve"> </v>
      </c>
      <c r="T66" s="45"/>
      <c r="U66" s="197" t="str">
        <f t="shared" si="14"/>
        <v xml:space="preserve"> </v>
      </c>
      <c r="V66" s="45"/>
      <c r="W66" s="197" t="str">
        <f t="shared" si="15"/>
        <v xml:space="preserve"> </v>
      </c>
      <c r="X66" s="45"/>
      <c r="Y66" s="197" t="str">
        <f t="shared" si="16"/>
        <v xml:space="preserve"> </v>
      </c>
      <c r="Z66" s="45"/>
      <c r="AA66" s="197" t="str">
        <f t="shared" si="17"/>
        <v xml:space="preserve"> </v>
      </c>
      <c r="AB66" s="45"/>
      <c r="AC66" s="197" t="str">
        <f t="shared" si="18"/>
        <v xml:space="preserve"> </v>
      </c>
      <c r="AD66" s="45"/>
      <c r="AE66" s="197" t="str">
        <f t="shared" si="19"/>
        <v xml:space="preserve"> </v>
      </c>
      <c r="AF66" s="45"/>
      <c r="AG66" s="197" t="str">
        <f t="shared" si="8"/>
        <v xml:space="preserve"> </v>
      </c>
      <c r="AH66" s="45"/>
      <c r="AI66" s="197" t="str">
        <f t="shared" si="9"/>
        <v xml:space="preserve"> </v>
      </c>
      <c r="AJ66" s="45"/>
      <c r="AK66" s="197" t="str">
        <f t="shared" si="10"/>
        <v xml:space="preserve"> </v>
      </c>
      <c r="AL66" s="111"/>
      <c r="AM66" s="169"/>
    </row>
    <row r="67" spans="1:39" ht="15.75" customHeight="1" x14ac:dyDescent="0.25">
      <c r="A67" s="1"/>
      <c r="B67" s="148"/>
      <c r="C67" s="207" t="s">
        <v>2036</v>
      </c>
      <c r="D67" s="208" t="str">
        <f>VLOOKUP(C67,$D$106:$E4170,2,FALSE)</f>
        <v>-</v>
      </c>
      <c r="E67" s="183" t="s">
        <v>2035</v>
      </c>
      <c r="F67" s="191" t="str">
        <f t="shared" si="20"/>
        <v/>
      </c>
      <c r="G67" s="199" t="str">
        <f t="shared" si="26"/>
        <v/>
      </c>
      <c r="H67" s="191" t="str">
        <f t="shared" si="21"/>
        <v/>
      </c>
      <c r="I67" s="206" t="e">
        <f t="shared" si="27"/>
        <v>#DIV/0!</v>
      </c>
      <c r="J67" s="191" t="str">
        <f t="shared" si="22"/>
        <v/>
      </c>
      <c r="K67" s="194" t="str">
        <f t="shared" si="23"/>
        <v/>
      </c>
      <c r="L67" s="195" t="str">
        <f t="shared" si="24"/>
        <v/>
      </c>
      <c r="M67" s="196" t="e">
        <f t="shared" si="25"/>
        <v>#DIV/0!</v>
      </c>
      <c r="N67" s="45"/>
      <c r="O67" s="197" t="str">
        <f t="shared" si="11"/>
        <v/>
      </c>
      <c r="P67" s="45"/>
      <c r="Q67" s="197" t="str">
        <f t="shared" si="12"/>
        <v xml:space="preserve"> </v>
      </c>
      <c r="R67" s="45"/>
      <c r="S67" s="197" t="str">
        <f t="shared" si="13"/>
        <v xml:space="preserve"> </v>
      </c>
      <c r="T67" s="45"/>
      <c r="U67" s="197" t="str">
        <f t="shared" si="14"/>
        <v xml:space="preserve"> </v>
      </c>
      <c r="V67" s="45"/>
      <c r="W67" s="197" t="str">
        <f t="shared" si="15"/>
        <v xml:space="preserve"> </v>
      </c>
      <c r="X67" s="45"/>
      <c r="Y67" s="197" t="str">
        <f t="shared" si="16"/>
        <v xml:space="preserve"> </v>
      </c>
      <c r="Z67" s="45"/>
      <c r="AA67" s="197" t="str">
        <f t="shared" si="17"/>
        <v xml:space="preserve"> </v>
      </c>
      <c r="AB67" s="45"/>
      <c r="AC67" s="197" t="str">
        <f t="shared" si="18"/>
        <v xml:space="preserve"> </v>
      </c>
      <c r="AD67" s="45"/>
      <c r="AE67" s="197" t="str">
        <f t="shared" si="19"/>
        <v xml:space="preserve"> </v>
      </c>
      <c r="AF67" s="45"/>
      <c r="AG67" s="197" t="str">
        <f t="shared" si="8"/>
        <v xml:space="preserve"> </v>
      </c>
      <c r="AH67" s="45"/>
      <c r="AI67" s="197" t="str">
        <f t="shared" si="9"/>
        <v xml:space="preserve"> </v>
      </c>
      <c r="AJ67" s="45"/>
      <c r="AK67" s="197" t="str">
        <f t="shared" si="10"/>
        <v xml:space="preserve"> </v>
      </c>
      <c r="AL67" s="111"/>
      <c r="AM67" s="169"/>
    </row>
    <row r="68" spans="1:39" ht="15.75" customHeight="1" x14ac:dyDescent="0.25">
      <c r="A68" s="1"/>
      <c r="B68" s="148"/>
      <c r="C68" s="207" t="s">
        <v>2036</v>
      </c>
      <c r="D68" s="208" t="str">
        <f>VLOOKUP(C68,$D$106:$E4171,2,FALSE)</f>
        <v>-</v>
      </c>
      <c r="E68" s="183" t="s">
        <v>2035</v>
      </c>
      <c r="F68" s="191" t="str">
        <f t="shared" si="20"/>
        <v/>
      </c>
      <c r="G68" s="199" t="str">
        <f t="shared" si="26"/>
        <v/>
      </c>
      <c r="H68" s="191" t="str">
        <f t="shared" si="21"/>
        <v/>
      </c>
      <c r="I68" s="206" t="e">
        <f t="shared" si="27"/>
        <v>#DIV/0!</v>
      </c>
      <c r="J68" s="191" t="str">
        <f t="shared" si="22"/>
        <v/>
      </c>
      <c r="K68" s="194" t="str">
        <f t="shared" si="23"/>
        <v/>
      </c>
      <c r="L68" s="195" t="str">
        <f t="shared" si="24"/>
        <v/>
      </c>
      <c r="M68" s="196" t="e">
        <f t="shared" si="25"/>
        <v>#DIV/0!</v>
      </c>
      <c r="N68" s="45"/>
      <c r="O68" s="197" t="str">
        <f t="shared" si="11"/>
        <v/>
      </c>
      <c r="P68" s="45"/>
      <c r="Q68" s="197" t="str">
        <f t="shared" si="12"/>
        <v xml:space="preserve"> </v>
      </c>
      <c r="R68" s="45"/>
      <c r="S68" s="197" t="str">
        <f t="shared" si="13"/>
        <v xml:space="preserve"> </v>
      </c>
      <c r="T68" s="45"/>
      <c r="U68" s="197" t="str">
        <f t="shared" si="14"/>
        <v xml:space="preserve"> </v>
      </c>
      <c r="V68" s="45"/>
      <c r="W68" s="197" t="str">
        <f t="shared" si="15"/>
        <v xml:space="preserve"> </v>
      </c>
      <c r="X68" s="45"/>
      <c r="Y68" s="197" t="str">
        <f t="shared" si="16"/>
        <v xml:space="preserve"> </v>
      </c>
      <c r="Z68" s="45"/>
      <c r="AA68" s="197" t="str">
        <f t="shared" si="17"/>
        <v xml:space="preserve"> </v>
      </c>
      <c r="AB68" s="45"/>
      <c r="AC68" s="197" t="str">
        <f t="shared" si="18"/>
        <v xml:space="preserve"> </v>
      </c>
      <c r="AD68" s="45"/>
      <c r="AE68" s="197" t="str">
        <f t="shared" si="19"/>
        <v xml:space="preserve"> </v>
      </c>
      <c r="AF68" s="45"/>
      <c r="AG68" s="197" t="str">
        <f t="shared" si="8"/>
        <v xml:space="preserve"> </v>
      </c>
      <c r="AH68" s="45"/>
      <c r="AI68" s="197" t="str">
        <f t="shared" si="9"/>
        <v xml:space="preserve"> </v>
      </c>
      <c r="AJ68" s="45"/>
      <c r="AK68" s="197" t="str">
        <f t="shared" si="10"/>
        <v xml:space="preserve"> </v>
      </c>
      <c r="AL68" s="111"/>
      <c r="AM68" s="169"/>
    </row>
    <row r="69" spans="1:39" ht="15.75" customHeight="1" x14ac:dyDescent="0.25">
      <c r="A69" s="1"/>
      <c r="B69" s="148"/>
      <c r="C69" s="207" t="s">
        <v>2036</v>
      </c>
      <c r="D69" s="208" t="str">
        <f>VLOOKUP(C69,$D$106:$E4172,2,FALSE)</f>
        <v>-</v>
      </c>
      <c r="E69" s="183" t="s">
        <v>2035</v>
      </c>
      <c r="F69" s="191" t="str">
        <f t="shared" si="20"/>
        <v/>
      </c>
      <c r="G69" s="199" t="str">
        <f t="shared" si="26"/>
        <v/>
      </c>
      <c r="H69" s="191" t="str">
        <f t="shared" si="21"/>
        <v/>
      </c>
      <c r="I69" s="206" t="e">
        <f t="shared" si="27"/>
        <v>#DIV/0!</v>
      </c>
      <c r="J69" s="191" t="str">
        <f t="shared" si="22"/>
        <v/>
      </c>
      <c r="K69" s="194" t="str">
        <f t="shared" si="23"/>
        <v/>
      </c>
      <c r="L69" s="195" t="str">
        <f t="shared" si="24"/>
        <v/>
      </c>
      <c r="M69" s="196" t="e">
        <f t="shared" si="25"/>
        <v>#DIV/0!</v>
      </c>
      <c r="N69" s="45"/>
      <c r="O69" s="197" t="str">
        <f t="shared" si="11"/>
        <v/>
      </c>
      <c r="P69" s="45"/>
      <c r="Q69" s="197" t="str">
        <f t="shared" si="12"/>
        <v xml:space="preserve"> </v>
      </c>
      <c r="R69" s="45"/>
      <c r="S69" s="197" t="str">
        <f t="shared" si="13"/>
        <v xml:space="preserve"> </v>
      </c>
      <c r="T69" s="45"/>
      <c r="U69" s="197" t="str">
        <f t="shared" si="14"/>
        <v xml:space="preserve"> </v>
      </c>
      <c r="V69" s="45"/>
      <c r="W69" s="197" t="str">
        <f t="shared" si="15"/>
        <v xml:space="preserve"> </v>
      </c>
      <c r="X69" s="45"/>
      <c r="Y69" s="197" t="str">
        <f t="shared" si="16"/>
        <v xml:space="preserve"> </v>
      </c>
      <c r="Z69" s="45"/>
      <c r="AA69" s="197" t="str">
        <f t="shared" si="17"/>
        <v xml:space="preserve"> </v>
      </c>
      <c r="AB69" s="45"/>
      <c r="AC69" s="197" t="str">
        <f t="shared" si="18"/>
        <v xml:space="preserve"> </v>
      </c>
      <c r="AD69" s="45"/>
      <c r="AE69" s="197" t="str">
        <f t="shared" si="19"/>
        <v xml:space="preserve"> </v>
      </c>
      <c r="AF69" s="45"/>
      <c r="AG69" s="197" t="str">
        <f t="shared" si="8"/>
        <v xml:space="preserve"> </v>
      </c>
      <c r="AH69" s="45"/>
      <c r="AI69" s="197" t="str">
        <f t="shared" si="9"/>
        <v xml:space="preserve"> </v>
      </c>
      <c r="AJ69" s="45"/>
      <c r="AK69" s="197" t="str">
        <f t="shared" si="10"/>
        <v xml:space="preserve"> </v>
      </c>
      <c r="AL69" s="111"/>
      <c r="AM69" s="169"/>
    </row>
    <row r="70" spans="1:39" ht="15.75" customHeight="1" x14ac:dyDescent="0.25">
      <c r="A70" s="1"/>
      <c r="B70" s="148"/>
      <c r="C70" s="207" t="s">
        <v>2036</v>
      </c>
      <c r="D70" s="208" t="str">
        <f>VLOOKUP(C70,$D$106:$E4173,2,FALSE)</f>
        <v>-</v>
      </c>
      <c r="E70" s="183" t="s">
        <v>2035</v>
      </c>
      <c r="F70" s="191" t="str">
        <f t="shared" si="20"/>
        <v/>
      </c>
      <c r="G70" s="199" t="str">
        <f t="shared" si="26"/>
        <v/>
      </c>
      <c r="H70" s="191" t="str">
        <f t="shared" si="21"/>
        <v/>
      </c>
      <c r="I70" s="206" t="e">
        <f t="shared" si="27"/>
        <v>#DIV/0!</v>
      </c>
      <c r="J70" s="191" t="str">
        <f t="shared" si="22"/>
        <v/>
      </c>
      <c r="K70" s="194" t="str">
        <f t="shared" si="23"/>
        <v/>
      </c>
      <c r="L70" s="195" t="str">
        <f t="shared" si="24"/>
        <v/>
      </c>
      <c r="M70" s="196" t="e">
        <f t="shared" si="25"/>
        <v>#DIV/0!</v>
      </c>
      <c r="N70" s="45"/>
      <c r="O70" s="197" t="str">
        <f t="shared" si="11"/>
        <v/>
      </c>
      <c r="P70" s="45"/>
      <c r="Q70" s="197" t="str">
        <f t="shared" si="12"/>
        <v xml:space="preserve"> </v>
      </c>
      <c r="R70" s="45"/>
      <c r="S70" s="197" t="str">
        <f t="shared" si="13"/>
        <v xml:space="preserve"> </v>
      </c>
      <c r="T70" s="45"/>
      <c r="U70" s="197" t="str">
        <f t="shared" si="14"/>
        <v xml:space="preserve"> </v>
      </c>
      <c r="V70" s="45"/>
      <c r="W70" s="197" t="str">
        <f t="shared" si="15"/>
        <v xml:space="preserve"> </v>
      </c>
      <c r="X70" s="45"/>
      <c r="Y70" s="197" t="str">
        <f t="shared" si="16"/>
        <v xml:space="preserve"> </v>
      </c>
      <c r="Z70" s="45"/>
      <c r="AA70" s="197" t="str">
        <f t="shared" si="17"/>
        <v xml:space="preserve"> </v>
      </c>
      <c r="AB70" s="45"/>
      <c r="AC70" s="197" t="str">
        <f t="shared" si="18"/>
        <v xml:space="preserve"> </v>
      </c>
      <c r="AD70" s="45"/>
      <c r="AE70" s="197" t="str">
        <f t="shared" si="19"/>
        <v xml:space="preserve"> </v>
      </c>
      <c r="AF70" s="45"/>
      <c r="AG70" s="197" t="str">
        <f t="shared" si="8"/>
        <v xml:space="preserve"> </v>
      </c>
      <c r="AH70" s="45"/>
      <c r="AI70" s="197" t="str">
        <f t="shared" si="9"/>
        <v xml:space="preserve"> </v>
      </c>
      <c r="AJ70" s="45"/>
      <c r="AK70" s="197" t="str">
        <f t="shared" si="10"/>
        <v xml:space="preserve"> </v>
      </c>
      <c r="AL70" s="111"/>
      <c r="AM70" s="169"/>
    </row>
    <row r="71" spans="1:39" ht="15.75" customHeight="1" x14ac:dyDescent="0.25">
      <c r="A71" s="1"/>
      <c r="B71" s="148"/>
      <c r="C71" s="207" t="s">
        <v>2036</v>
      </c>
      <c r="D71" s="208" t="str">
        <f>VLOOKUP(C71,$D$106:$E4174,2,FALSE)</f>
        <v>-</v>
      </c>
      <c r="E71" s="183" t="s">
        <v>2035</v>
      </c>
      <c r="F71" s="191" t="str">
        <f t="shared" si="20"/>
        <v/>
      </c>
      <c r="G71" s="199" t="str">
        <f t="shared" si="26"/>
        <v/>
      </c>
      <c r="H71" s="191" t="str">
        <f t="shared" si="21"/>
        <v/>
      </c>
      <c r="I71" s="206" t="e">
        <f t="shared" si="27"/>
        <v>#DIV/0!</v>
      </c>
      <c r="J71" s="191" t="str">
        <f t="shared" si="22"/>
        <v/>
      </c>
      <c r="K71" s="194" t="str">
        <f t="shared" si="23"/>
        <v/>
      </c>
      <c r="L71" s="195" t="str">
        <f t="shared" si="24"/>
        <v/>
      </c>
      <c r="M71" s="196" t="e">
        <f t="shared" si="25"/>
        <v>#DIV/0!</v>
      </c>
      <c r="N71" s="45"/>
      <c r="O71" s="197" t="str">
        <f t="shared" si="11"/>
        <v/>
      </c>
      <c r="P71" s="45"/>
      <c r="Q71" s="197" t="str">
        <f t="shared" si="12"/>
        <v xml:space="preserve"> </v>
      </c>
      <c r="R71" s="45"/>
      <c r="S71" s="197" t="str">
        <f t="shared" si="13"/>
        <v xml:space="preserve"> </v>
      </c>
      <c r="T71" s="45"/>
      <c r="U71" s="197" t="str">
        <f t="shared" si="14"/>
        <v xml:space="preserve"> </v>
      </c>
      <c r="V71" s="45"/>
      <c r="W71" s="197" t="str">
        <f t="shared" si="15"/>
        <v xml:space="preserve"> </v>
      </c>
      <c r="X71" s="45"/>
      <c r="Y71" s="197" t="str">
        <f t="shared" si="16"/>
        <v xml:space="preserve"> </v>
      </c>
      <c r="Z71" s="45"/>
      <c r="AA71" s="197" t="str">
        <f t="shared" si="17"/>
        <v xml:space="preserve"> </v>
      </c>
      <c r="AB71" s="45"/>
      <c r="AC71" s="197" t="str">
        <f t="shared" si="18"/>
        <v xml:space="preserve"> </v>
      </c>
      <c r="AD71" s="45"/>
      <c r="AE71" s="197" t="str">
        <f t="shared" si="19"/>
        <v xml:space="preserve"> </v>
      </c>
      <c r="AF71" s="45"/>
      <c r="AG71" s="197" t="str">
        <f t="shared" ref="AG71:AG92" si="28">IF($E71="Sim","Preencher"," ")</f>
        <v xml:space="preserve"> </v>
      </c>
      <c r="AH71" s="45"/>
      <c r="AI71" s="197" t="str">
        <f t="shared" ref="AI71:AI92" si="29">IF($E71="Sim","Preencher"," ")</f>
        <v xml:space="preserve"> </v>
      </c>
      <c r="AJ71" s="45"/>
      <c r="AK71" s="197" t="str">
        <f t="shared" ref="AK71:AK92" si="30">IF($E71="Sim","Preencher"," ")</f>
        <v xml:space="preserve"> </v>
      </c>
      <c r="AL71" s="111"/>
      <c r="AM71" s="169"/>
    </row>
    <row r="72" spans="1:39" ht="15.75" customHeight="1" x14ac:dyDescent="0.25">
      <c r="A72" s="1"/>
      <c r="B72" s="148"/>
      <c r="C72" s="207" t="s">
        <v>2036</v>
      </c>
      <c r="D72" s="208" t="str">
        <f>VLOOKUP(C72,$D$106:$E4175,2,FALSE)</f>
        <v>-</v>
      </c>
      <c r="E72" s="183" t="s">
        <v>2035</v>
      </c>
      <c r="F72" s="191" t="str">
        <f t="shared" si="20"/>
        <v/>
      </c>
      <c r="G72" s="199" t="str">
        <f t="shared" si="26"/>
        <v/>
      </c>
      <c r="H72" s="191" t="str">
        <f t="shared" si="21"/>
        <v/>
      </c>
      <c r="I72" s="206" t="e">
        <f t="shared" si="27"/>
        <v>#DIV/0!</v>
      </c>
      <c r="J72" s="191" t="str">
        <f t="shared" si="22"/>
        <v/>
      </c>
      <c r="K72" s="194" t="str">
        <f t="shared" si="23"/>
        <v/>
      </c>
      <c r="L72" s="195" t="str">
        <f t="shared" si="24"/>
        <v/>
      </c>
      <c r="M72" s="196" t="e">
        <f t="shared" si="25"/>
        <v>#DIV/0!</v>
      </c>
      <c r="N72" s="45"/>
      <c r="O72" s="197" t="str">
        <f t="shared" si="11"/>
        <v/>
      </c>
      <c r="P72" s="45"/>
      <c r="Q72" s="197" t="str">
        <f t="shared" si="12"/>
        <v xml:space="preserve"> </v>
      </c>
      <c r="R72" s="45"/>
      <c r="S72" s="197" t="str">
        <f t="shared" si="13"/>
        <v xml:space="preserve"> </v>
      </c>
      <c r="T72" s="45"/>
      <c r="U72" s="197" t="str">
        <f t="shared" si="14"/>
        <v xml:space="preserve"> </v>
      </c>
      <c r="V72" s="45"/>
      <c r="W72" s="197" t="str">
        <f t="shared" si="15"/>
        <v xml:space="preserve"> </v>
      </c>
      <c r="X72" s="45"/>
      <c r="Y72" s="197" t="str">
        <f t="shared" si="16"/>
        <v xml:space="preserve"> </v>
      </c>
      <c r="Z72" s="45"/>
      <c r="AA72" s="197" t="str">
        <f t="shared" si="17"/>
        <v xml:space="preserve"> </v>
      </c>
      <c r="AB72" s="45"/>
      <c r="AC72" s="197" t="str">
        <f t="shared" si="18"/>
        <v xml:space="preserve"> </v>
      </c>
      <c r="AD72" s="45"/>
      <c r="AE72" s="197" t="str">
        <f t="shared" si="19"/>
        <v xml:space="preserve"> </v>
      </c>
      <c r="AF72" s="45"/>
      <c r="AG72" s="197" t="str">
        <f t="shared" si="28"/>
        <v xml:space="preserve"> </v>
      </c>
      <c r="AH72" s="45"/>
      <c r="AI72" s="197" t="str">
        <f t="shared" si="29"/>
        <v xml:space="preserve"> </v>
      </c>
      <c r="AJ72" s="45"/>
      <c r="AK72" s="197" t="str">
        <f t="shared" si="30"/>
        <v xml:space="preserve"> </v>
      </c>
      <c r="AL72" s="111"/>
      <c r="AM72" s="169"/>
    </row>
    <row r="73" spans="1:39" ht="15.75" customHeight="1" x14ac:dyDescent="0.25">
      <c r="A73" s="1"/>
      <c r="B73" s="148"/>
      <c r="C73" s="207" t="s">
        <v>2036</v>
      </c>
      <c r="D73" s="208" t="str">
        <f>VLOOKUP(C73,$D$106:$E4173,2,FALSE)</f>
        <v>-</v>
      </c>
      <c r="E73" s="183" t="s">
        <v>2035</v>
      </c>
      <c r="F73" s="191" t="str">
        <f t="shared" si="20"/>
        <v/>
      </c>
      <c r="G73" s="199" t="str">
        <f t="shared" si="26"/>
        <v/>
      </c>
      <c r="H73" s="191" t="str">
        <f t="shared" si="21"/>
        <v/>
      </c>
      <c r="I73" s="206" t="e">
        <f t="shared" si="27"/>
        <v>#DIV/0!</v>
      </c>
      <c r="J73" s="191" t="str">
        <f t="shared" si="22"/>
        <v/>
      </c>
      <c r="K73" s="194" t="str">
        <f t="shared" si="23"/>
        <v/>
      </c>
      <c r="L73" s="195" t="str">
        <f t="shared" si="24"/>
        <v/>
      </c>
      <c r="M73" s="196" t="e">
        <f t="shared" si="25"/>
        <v>#DIV/0!</v>
      </c>
      <c r="N73" s="45"/>
      <c r="O73" s="197" t="str">
        <f t="shared" si="11"/>
        <v/>
      </c>
      <c r="P73" s="45"/>
      <c r="Q73" s="197" t="str">
        <f t="shared" si="12"/>
        <v xml:space="preserve"> </v>
      </c>
      <c r="R73" s="45"/>
      <c r="S73" s="197" t="str">
        <f t="shared" si="13"/>
        <v xml:space="preserve"> </v>
      </c>
      <c r="T73" s="45"/>
      <c r="U73" s="197" t="str">
        <f t="shared" si="14"/>
        <v xml:space="preserve"> </v>
      </c>
      <c r="V73" s="45"/>
      <c r="W73" s="197" t="str">
        <f t="shared" si="15"/>
        <v xml:space="preserve"> </v>
      </c>
      <c r="X73" s="45"/>
      <c r="Y73" s="197" t="str">
        <f t="shared" si="16"/>
        <v xml:space="preserve"> </v>
      </c>
      <c r="Z73" s="45"/>
      <c r="AA73" s="197" t="str">
        <f t="shared" si="17"/>
        <v xml:space="preserve"> </v>
      </c>
      <c r="AB73" s="45"/>
      <c r="AC73" s="197" t="str">
        <f t="shared" si="18"/>
        <v xml:space="preserve"> </v>
      </c>
      <c r="AD73" s="45"/>
      <c r="AE73" s="197" t="str">
        <f t="shared" si="19"/>
        <v xml:space="preserve"> </v>
      </c>
      <c r="AF73" s="45"/>
      <c r="AG73" s="197" t="str">
        <f t="shared" si="28"/>
        <v xml:space="preserve"> </v>
      </c>
      <c r="AH73" s="45"/>
      <c r="AI73" s="197" t="str">
        <f t="shared" si="29"/>
        <v xml:space="preserve"> </v>
      </c>
      <c r="AJ73" s="45"/>
      <c r="AK73" s="197" t="str">
        <f t="shared" si="30"/>
        <v xml:space="preserve"> </v>
      </c>
      <c r="AL73" s="111"/>
      <c r="AM73" s="169"/>
    </row>
    <row r="74" spans="1:39" ht="15.75" customHeight="1" x14ac:dyDescent="0.25">
      <c r="A74" s="1"/>
      <c r="B74" s="148"/>
      <c r="C74" s="207" t="s">
        <v>2036</v>
      </c>
      <c r="D74" s="208" t="str">
        <f>VLOOKUP(C74,$D$106:$E4174,2,FALSE)</f>
        <v>-</v>
      </c>
      <c r="E74" s="183" t="s">
        <v>2035</v>
      </c>
      <c r="F74" s="191" t="str">
        <f t="shared" si="20"/>
        <v/>
      </c>
      <c r="G74" s="199" t="str">
        <f t="shared" si="26"/>
        <v/>
      </c>
      <c r="H74" s="191" t="str">
        <f t="shared" si="21"/>
        <v/>
      </c>
      <c r="I74" s="206" t="e">
        <f t="shared" si="27"/>
        <v>#DIV/0!</v>
      </c>
      <c r="J74" s="191" t="str">
        <f t="shared" si="22"/>
        <v/>
      </c>
      <c r="K74" s="194" t="str">
        <f t="shared" si="23"/>
        <v/>
      </c>
      <c r="L74" s="195" t="str">
        <f t="shared" si="24"/>
        <v/>
      </c>
      <c r="M74" s="196" t="e">
        <f t="shared" si="25"/>
        <v>#DIV/0!</v>
      </c>
      <c r="N74" s="45"/>
      <c r="O74" s="197" t="str">
        <f t="shared" si="11"/>
        <v/>
      </c>
      <c r="P74" s="45"/>
      <c r="Q74" s="197" t="str">
        <f t="shared" si="12"/>
        <v xml:space="preserve"> </v>
      </c>
      <c r="R74" s="45"/>
      <c r="S74" s="197" t="str">
        <f t="shared" si="13"/>
        <v xml:space="preserve"> </v>
      </c>
      <c r="T74" s="45"/>
      <c r="U74" s="197" t="str">
        <f t="shared" si="14"/>
        <v xml:space="preserve"> </v>
      </c>
      <c r="V74" s="45"/>
      <c r="W74" s="197" t="str">
        <f t="shared" si="15"/>
        <v xml:space="preserve"> </v>
      </c>
      <c r="X74" s="45"/>
      <c r="Y74" s="197" t="str">
        <f t="shared" si="16"/>
        <v xml:space="preserve"> </v>
      </c>
      <c r="Z74" s="45"/>
      <c r="AA74" s="197" t="str">
        <f t="shared" si="17"/>
        <v xml:space="preserve"> </v>
      </c>
      <c r="AB74" s="45"/>
      <c r="AC74" s="197" t="str">
        <f t="shared" si="18"/>
        <v xml:space="preserve"> </v>
      </c>
      <c r="AD74" s="45"/>
      <c r="AE74" s="197" t="str">
        <f t="shared" si="19"/>
        <v xml:space="preserve"> </v>
      </c>
      <c r="AF74" s="45"/>
      <c r="AG74" s="197" t="str">
        <f t="shared" si="28"/>
        <v xml:space="preserve"> </v>
      </c>
      <c r="AH74" s="45"/>
      <c r="AI74" s="197" t="str">
        <f t="shared" si="29"/>
        <v xml:space="preserve"> </v>
      </c>
      <c r="AJ74" s="45"/>
      <c r="AK74" s="197" t="str">
        <f t="shared" si="30"/>
        <v xml:space="preserve"> </v>
      </c>
      <c r="AL74" s="111"/>
      <c r="AM74" s="169"/>
    </row>
    <row r="75" spans="1:39" ht="15.75" customHeight="1" x14ac:dyDescent="0.25">
      <c r="A75" s="1"/>
      <c r="B75" s="148"/>
      <c r="C75" s="207" t="s">
        <v>2036</v>
      </c>
      <c r="D75" s="208" t="str">
        <f>VLOOKUP(C75,$D$106:$E4175,2,FALSE)</f>
        <v>-</v>
      </c>
      <c r="E75" s="183" t="s">
        <v>2035</v>
      </c>
      <c r="F75" s="191" t="str">
        <f t="shared" si="20"/>
        <v/>
      </c>
      <c r="G75" s="199" t="str">
        <f t="shared" si="26"/>
        <v/>
      </c>
      <c r="H75" s="191" t="str">
        <f t="shared" si="21"/>
        <v/>
      </c>
      <c r="I75" s="206" t="e">
        <f t="shared" si="27"/>
        <v>#DIV/0!</v>
      </c>
      <c r="J75" s="191" t="str">
        <f t="shared" si="22"/>
        <v/>
      </c>
      <c r="K75" s="194" t="str">
        <f t="shared" si="23"/>
        <v/>
      </c>
      <c r="L75" s="195" t="str">
        <f t="shared" si="24"/>
        <v/>
      </c>
      <c r="M75" s="196" t="e">
        <f t="shared" si="25"/>
        <v>#DIV/0!</v>
      </c>
      <c r="N75" s="45"/>
      <c r="O75" s="197" t="str">
        <f t="shared" si="11"/>
        <v/>
      </c>
      <c r="P75" s="45"/>
      <c r="Q75" s="197" t="str">
        <f t="shared" si="12"/>
        <v xml:space="preserve"> </v>
      </c>
      <c r="R75" s="45"/>
      <c r="S75" s="197" t="str">
        <f t="shared" si="13"/>
        <v xml:space="preserve"> </v>
      </c>
      <c r="T75" s="45"/>
      <c r="U75" s="197" t="str">
        <f t="shared" si="14"/>
        <v xml:space="preserve"> </v>
      </c>
      <c r="V75" s="45"/>
      <c r="W75" s="197" t="str">
        <f t="shared" si="15"/>
        <v xml:space="preserve"> </v>
      </c>
      <c r="X75" s="45"/>
      <c r="Y75" s="197" t="str">
        <f t="shared" si="16"/>
        <v xml:space="preserve"> </v>
      </c>
      <c r="Z75" s="45"/>
      <c r="AA75" s="197" t="str">
        <f t="shared" si="17"/>
        <v xml:space="preserve"> </v>
      </c>
      <c r="AB75" s="45"/>
      <c r="AC75" s="197" t="str">
        <f t="shared" si="18"/>
        <v xml:space="preserve"> </v>
      </c>
      <c r="AD75" s="45"/>
      <c r="AE75" s="197" t="str">
        <f t="shared" si="19"/>
        <v xml:space="preserve"> </v>
      </c>
      <c r="AF75" s="45"/>
      <c r="AG75" s="197" t="str">
        <f t="shared" si="28"/>
        <v xml:space="preserve"> </v>
      </c>
      <c r="AH75" s="45"/>
      <c r="AI75" s="197" t="str">
        <f t="shared" si="29"/>
        <v xml:space="preserve"> </v>
      </c>
      <c r="AJ75" s="45"/>
      <c r="AK75" s="197" t="str">
        <f t="shared" si="30"/>
        <v xml:space="preserve"> </v>
      </c>
      <c r="AL75" s="111"/>
      <c r="AM75" s="169"/>
    </row>
    <row r="76" spans="1:39" ht="15.75" customHeight="1" x14ac:dyDescent="0.25">
      <c r="A76" s="1"/>
      <c r="B76" s="148"/>
      <c r="C76" s="207" t="s">
        <v>2036</v>
      </c>
      <c r="D76" s="208" t="str">
        <f>VLOOKUP(C76,$D$106:$E4175,2,FALSE)</f>
        <v>-</v>
      </c>
      <c r="E76" s="183" t="s">
        <v>2035</v>
      </c>
      <c r="F76" s="191" t="str">
        <f t="shared" si="20"/>
        <v/>
      </c>
      <c r="G76" s="199" t="str">
        <f t="shared" si="26"/>
        <v/>
      </c>
      <c r="H76" s="191" t="str">
        <f t="shared" si="21"/>
        <v/>
      </c>
      <c r="I76" s="206" t="e">
        <f t="shared" si="27"/>
        <v>#DIV/0!</v>
      </c>
      <c r="J76" s="191" t="str">
        <f t="shared" si="22"/>
        <v/>
      </c>
      <c r="K76" s="194" t="str">
        <f t="shared" si="23"/>
        <v/>
      </c>
      <c r="L76" s="195" t="str">
        <f t="shared" si="24"/>
        <v/>
      </c>
      <c r="M76" s="196" t="e">
        <f t="shared" si="25"/>
        <v>#DIV/0!</v>
      </c>
      <c r="N76" s="45"/>
      <c r="O76" s="197" t="str">
        <f t="shared" si="11"/>
        <v/>
      </c>
      <c r="P76" s="45"/>
      <c r="Q76" s="197" t="str">
        <f t="shared" si="12"/>
        <v xml:space="preserve"> </v>
      </c>
      <c r="R76" s="45"/>
      <c r="S76" s="197" t="str">
        <f t="shared" si="13"/>
        <v xml:space="preserve"> </v>
      </c>
      <c r="T76" s="45"/>
      <c r="U76" s="197" t="str">
        <f t="shared" si="14"/>
        <v xml:space="preserve"> </v>
      </c>
      <c r="V76" s="45"/>
      <c r="W76" s="197" t="str">
        <f t="shared" si="15"/>
        <v xml:space="preserve"> </v>
      </c>
      <c r="X76" s="45"/>
      <c r="Y76" s="197" t="str">
        <f t="shared" si="16"/>
        <v xml:space="preserve"> </v>
      </c>
      <c r="Z76" s="45"/>
      <c r="AA76" s="197" t="str">
        <f t="shared" si="17"/>
        <v xml:space="preserve"> </v>
      </c>
      <c r="AB76" s="45"/>
      <c r="AC76" s="197" t="str">
        <f t="shared" si="18"/>
        <v xml:space="preserve"> </v>
      </c>
      <c r="AD76" s="45"/>
      <c r="AE76" s="197" t="str">
        <f t="shared" si="19"/>
        <v xml:space="preserve"> </v>
      </c>
      <c r="AF76" s="45"/>
      <c r="AG76" s="197" t="str">
        <f t="shared" si="28"/>
        <v xml:space="preserve"> </v>
      </c>
      <c r="AH76" s="45"/>
      <c r="AI76" s="197" t="str">
        <f t="shared" si="29"/>
        <v xml:space="preserve"> </v>
      </c>
      <c r="AJ76" s="45"/>
      <c r="AK76" s="197" t="str">
        <f t="shared" si="30"/>
        <v xml:space="preserve"> </v>
      </c>
      <c r="AL76" s="111"/>
      <c r="AM76" s="169"/>
    </row>
    <row r="77" spans="1:39" ht="15.75" customHeight="1" x14ac:dyDescent="0.25">
      <c r="A77" s="1"/>
      <c r="B77" s="148"/>
      <c r="C77" s="207" t="s">
        <v>2036</v>
      </c>
      <c r="D77" s="208" t="str">
        <f>VLOOKUP(C77,$D$106:$E4176,2,FALSE)</f>
        <v>-</v>
      </c>
      <c r="E77" s="183" t="s">
        <v>2035</v>
      </c>
      <c r="F77" s="191" t="str">
        <f t="shared" si="20"/>
        <v/>
      </c>
      <c r="G77" s="199" t="str">
        <f t="shared" si="26"/>
        <v/>
      </c>
      <c r="H77" s="191" t="str">
        <f t="shared" si="21"/>
        <v/>
      </c>
      <c r="I77" s="206" t="e">
        <f t="shared" si="27"/>
        <v>#DIV/0!</v>
      </c>
      <c r="J77" s="191" t="str">
        <f t="shared" si="22"/>
        <v/>
      </c>
      <c r="K77" s="194" t="str">
        <f t="shared" si="23"/>
        <v/>
      </c>
      <c r="L77" s="195" t="str">
        <f t="shared" si="24"/>
        <v/>
      </c>
      <c r="M77" s="196" t="e">
        <f t="shared" si="25"/>
        <v>#DIV/0!</v>
      </c>
      <c r="N77" s="45"/>
      <c r="O77" s="197" t="str">
        <f t="shared" si="11"/>
        <v/>
      </c>
      <c r="P77" s="45"/>
      <c r="Q77" s="197" t="str">
        <f t="shared" si="12"/>
        <v xml:space="preserve"> </v>
      </c>
      <c r="R77" s="45"/>
      <c r="S77" s="197" t="str">
        <f t="shared" si="13"/>
        <v xml:space="preserve"> </v>
      </c>
      <c r="T77" s="45"/>
      <c r="U77" s="197" t="str">
        <f t="shared" si="14"/>
        <v xml:space="preserve"> </v>
      </c>
      <c r="V77" s="45"/>
      <c r="W77" s="197" t="str">
        <f t="shared" si="15"/>
        <v xml:space="preserve"> </v>
      </c>
      <c r="X77" s="45"/>
      <c r="Y77" s="197" t="str">
        <f t="shared" si="16"/>
        <v xml:space="preserve"> </v>
      </c>
      <c r="Z77" s="45"/>
      <c r="AA77" s="197" t="str">
        <f t="shared" si="17"/>
        <v xml:space="preserve"> </v>
      </c>
      <c r="AB77" s="45"/>
      <c r="AC77" s="197" t="str">
        <f t="shared" si="18"/>
        <v xml:space="preserve"> </v>
      </c>
      <c r="AD77" s="45"/>
      <c r="AE77" s="197" t="str">
        <f t="shared" si="19"/>
        <v xml:space="preserve"> </v>
      </c>
      <c r="AF77" s="45"/>
      <c r="AG77" s="197" t="str">
        <f t="shared" si="28"/>
        <v xml:space="preserve"> </v>
      </c>
      <c r="AH77" s="45"/>
      <c r="AI77" s="197" t="str">
        <f t="shared" si="29"/>
        <v xml:space="preserve"> </v>
      </c>
      <c r="AJ77" s="45"/>
      <c r="AK77" s="197" t="str">
        <f t="shared" si="30"/>
        <v xml:space="preserve"> </v>
      </c>
      <c r="AL77" s="111"/>
      <c r="AM77" s="169"/>
    </row>
    <row r="78" spans="1:39" ht="15.75" customHeight="1" x14ac:dyDescent="0.25">
      <c r="A78" s="1"/>
      <c r="B78" s="148"/>
      <c r="C78" s="209" t="s">
        <v>426</v>
      </c>
      <c r="D78" s="210" t="s">
        <v>2037</v>
      </c>
      <c r="E78" s="183" t="s">
        <v>2035</v>
      </c>
      <c r="F78" s="191" t="str">
        <f t="shared" si="20"/>
        <v/>
      </c>
      <c r="G78" s="199" t="str">
        <f t="shared" si="26"/>
        <v/>
      </c>
      <c r="H78" s="191" t="str">
        <f t="shared" si="21"/>
        <v/>
      </c>
      <c r="I78" s="206" t="e">
        <f t="shared" si="27"/>
        <v>#DIV/0!</v>
      </c>
      <c r="J78" s="191" t="str">
        <f t="shared" si="22"/>
        <v/>
      </c>
      <c r="K78" s="194" t="str">
        <f t="shared" si="23"/>
        <v/>
      </c>
      <c r="L78" s="195" t="str">
        <f t="shared" si="24"/>
        <v/>
      </c>
      <c r="M78" s="196" t="e">
        <f t="shared" si="25"/>
        <v>#DIV/0!</v>
      </c>
      <c r="N78" s="45"/>
      <c r="O78" s="197" t="str">
        <f t="shared" si="11"/>
        <v/>
      </c>
      <c r="P78" s="45"/>
      <c r="Q78" s="197" t="str">
        <f t="shared" si="12"/>
        <v xml:space="preserve"> </v>
      </c>
      <c r="R78" s="45"/>
      <c r="S78" s="197" t="str">
        <f t="shared" si="13"/>
        <v xml:space="preserve"> </v>
      </c>
      <c r="T78" s="45"/>
      <c r="U78" s="197" t="str">
        <f t="shared" si="14"/>
        <v xml:space="preserve"> </v>
      </c>
      <c r="V78" s="45"/>
      <c r="W78" s="197" t="str">
        <f t="shared" si="15"/>
        <v xml:space="preserve"> </v>
      </c>
      <c r="X78" s="45"/>
      <c r="Y78" s="197" t="str">
        <f t="shared" si="16"/>
        <v xml:space="preserve"> </v>
      </c>
      <c r="Z78" s="45"/>
      <c r="AA78" s="197" t="str">
        <f t="shared" si="17"/>
        <v xml:space="preserve"> </v>
      </c>
      <c r="AB78" s="45"/>
      <c r="AC78" s="197" t="str">
        <f t="shared" si="18"/>
        <v xml:space="preserve"> </v>
      </c>
      <c r="AD78" s="45"/>
      <c r="AE78" s="197" t="str">
        <f t="shared" si="19"/>
        <v xml:space="preserve"> </v>
      </c>
      <c r="AF78" s="45"/>
      <c r="AG78" s="197" t="str">
        <f t="shared" si="28"/>
        <v xml:space="preserve"> </v>
      </c>
      <c r="AH78" s="45"/>
      <c r="AI78" s="197" t="str">
        <f t="shared" si="29"/>
        <v xml:space="preserve"> </v>
      </c>
      <c r="AJ78" s="45"/>
      <c r="AK78" s="197" t="str">
        <f t="shared" si="30"/>
        <v xml:space="preserve"> </v>
      </c>
      <c r="AL78" s="111"/>
      <c r="AM78" s="169"/>
    </row>
    <row r="79" spans="1:39" ht="15.75" customHeight="1" x14ac:dyDescent="0.25">
      <c r="A79" s="1"/>
      <c r="B79" s="148"/>
      <c r="C79" s="209" t="s">
        <v>426</v>
      </c>
      <c r="D79" s="210" t="s">
        <v>2037</v>
      </c>
      <c r="E79" s="183" t="s">
        <v>2035</v>
      </c>
      <c r="F79" s="191" t="str">
        <f t="shared" si="20"/>
        <v/>
      </c>
      <c r="G79" s="199" t="str">
        <f t="shared" si="26"/>
        <v/>
      </c>
      <c r="H79" s="191" t="str">
        <f t="shared" si="21"/>
        <v/>
      </c>
      <c r="I79" s="206" t="e">
        <f t="shared" si="27"/>
        <v>#DIV/0!</v>
      </c>
      <c r="J79" s="191" t="str">
        <f t="shared" si="22"/>
        <v/>
      </c>
      <c r="K79" s="194" t="str">
        <f t="shared" si="23"/>
        <v/>
      </c>
      <c r="L79" s="195" t="str">
        <f t="shared" si="24"/>
        <v/>
      </c>
      <c r="M79" s="196" t="e">
        <f t="shared" si="25"/>
        <v>#DIV/0!</v>
      </c>
      <c r="N79" s="45"/>
      <c r="O79" s="197" t="str">
        <f t="shared" si="11"/>
        <v/>
      </c>
      <c r="P79" s="45"/>
      <c r="Q79" s="197" t="str">
        <f t="shared" si="12"/>
        <v xml:space="preserve"> </v>
      </c>
      <c r="R79" s="45"/>
      <c r="S79" s="197" t="str">
        <f t="shared" si="13"/>
        <v xml:space="preserve"> </v>
      </c>
      <c r="T79" s="45"/>
      <c r="U79" s="197" t="str">
        <f t="shared" si="14"/>
        <v xml:space="preserve"> </v>
      </c>
      <c r="V79" s="45"/>
      <c r="W79" s="197" t="str">
        <f t="shared" si="15"/>
        <v xml:space="preserve"> </v>
      </c>
      <c r="X79" s="45"/>
      <c r="Y79" s="197" t="str">
        <f t="shared" si="16"/>
        <v xml:space="preserve"> </v>
      </c>
      <c r="Z79" s="45"/>
      <c r="AA79" s="197" t="str">
        <f t="shared" si="17"/>
        <v xml:space="preserve"> </v>
      </c>
      <c r="AB79" s="45"/>
      <c r="AC79" s="197" t="str">
        <f t="shared" si="18"/>
        <v xml:space="preserve"> </v>
      </c>
      <c r="AD79" s="45"/>
      <c r="AE79" s="197" t="str">
        <f t="shared" si="19"/>
        <v xml:space="preserve"> </v>
      </c>
      <c r="AF79" s="45"/>
      <c r="AG79" s="197" t="str">
        <f t="shared" si="28"/>
        <v xml:space="preserve"> </v>
      </c>
      <c r="AH79" s="45"/>
      <c r="AI79" s="197" t="str">
        <f t="shared" si="29"/>
        <v xml:space="preserve"> </v>
      </c>
      <c r="AJ79" s="45"/>
      <c r="AK79" s="197" t="str">
        <f t="shared" si="30"/>
        <v xml:space="preserve"> </v>
      </c>
      <c r="AL79" s="111"/>
      <c r="AM79" s="169"/>
    </row>
    <row r="80" spans="1:39" ht="15.75" customHeight="1" x14ac:dyDescent="0.25">
      <c r="A80" s="1"/>
      <c r="B80" s="148"/>
      <c r="C80" s="209" t="s">
        <v>426</v>
      </c>
      <c r="D80" s="210" t="s">
        <v>2037</v>
      </c>
      <c r="E80" s="183" t="s">
        <v>2035</v>
      </c>
      <c r="F80" s="191" t="str">
        <f t="shared" si="20"/>
        <v/>
      </c>
      <c r="G80" s="199" t="str">
        <f t="shared" si="26"/>
        <v/>
      </c>
      <c r="H80" s="191" t="str">
        <f t="shared" si="21"/>
        <v/>
      </c>
      <c r="I80" s="206" t="e">
        <f t="shared" si="27"/>
        <v>#DIV/0!</v>
      </c>
      <c r="J80" s="191" t="str">
        <f t="shared" si="22"/>
        <v/>
      </c>
      <c r="K80" s="194" t="str">
        <f t="shared" si="23"/>
        <v/>
      </c>
      <c r="L80" s="195" t="str">
        <f t="shared" si="24"/>
        <v/>
      </c>
      <c r="M80" s="196" t="e">
        <f t="shared" si="25"/>
        <v>#DIV/0!</v>
      </c>
      <c r="N80" s="45"/>
      <c r="O80" s="197" t="str">
        <f t="shared" si="11"/>
        <v/>
      </c>
      <c r="P80" s="45"/>
      <c r="Q80" s="197" t="str">
        <f t="shared" si="12"/>
        <v xml:space="preserve"> </v>
      </c>
      <c r="R80" s="45"/>
      <c r="S80" s="197" t="str">
        <f t="shared" si="13"/>
        <v xml:space="preserve"> </v>
      </c>
      <c r="T80" s="45"/>
      <c r="U80" s="197" t="str">
        <f t="shared" si="14"/>
        <v xml:space="preserve"> </v>
      </c>
      <c r="V80" s="45"/>
      <c r="W80" s="197" t="str">
        <f t="shared" si="15"/>
        <v xml:space="preserve"> </v>
      </c>
      <c r="X80" s="45"/>
      <c r="Y80" s="197" t="str">
        <f t="shared" si="16"/>
        <v xml:space="preserve"> </v>
      </c>
      <c r="Z80" s="45"/>
      <c r="AA80" s="197" t="str">
        <f t="shared" si="17"/>
        <v xml:space="preserve"> </v>
      </c>
      <c r="AB80" s="45"/>
      <c r="AC80" s="197" t="str">
        <f t="shared" si="18"/>
        <v xml:space="preserve"> </v>
      </c>
      <c r="AD80" s="45"/>
      <c r="AE80" s="197" t="str">
        <f t="shared" si="19"/>
        <v xml:space="preserve"> </v>
      </c>
      <c r="AF80" s="45"/>
      <c r="AG80" s="197" t="str">
        <f t="shared" si="28"/>
        <v xml:space="preserve"> </v>
      </c>
      <c r="AH80" s="45"/>
      <c r="AI80" s="197" t="str">
        <f t="shared" si="29"/>
        <v xml:space="preserve"> </v>
      </c>
      <c r="AJ80" s="45"/>
      <c r="AK80" s="197" t="str">
        <f t="shared" si="30"/>
        <v xml:space="preserve"> </v>
      </c>
      <c r="AL80" s="111"/>
      <c r="AM80" s="169"/>
    </row>
    <row r="81" spans="1:39" ht="15.75" customHeight="1" x14ac:dyDescent="0.25">
      <c r="A81" s="1"/>
      <c r="B81" s="148"/>
      <c r="C81" s="209" t="s">
        <v>426</v>
      </c>
      <c r="D81" s="210" t="s">
        <v>2037</v>
      </c>
      <c r="E81" s="183" t="s">
        <v>2035</v>
      </c>
      <c r="F81" s="191" t="str">
        <f t="shared" si="20"/>
        <v/>
      </c>
      <c r="G81" s="199" t="str">
        <f t="shared" si="26"/>
        <v/>
      </c>
      <c r="H81" s="191" t="str">
        <f t="shared" si="21"/>
        <v/>
      </c>
      <c r="I81" s="206" t="e">
        <f t="shared" si="27"/>
        <v>#DIV/0!</v>
      </c>
      <c r="J81" s="191" t="str">
        <f t="shared" si="22"/>
        <v/>
      </c>
      <c r="K81" s="194" t="str">
        <f t="shared" si="23"/>
        <v/>
      </c>
      <c r="L81" s="195" t="str">
        <f t="shared" si="24"/>
        <v/>
      </c>
      <c r="M81" s="196" t="e">
        <f t="shared" si="25"/>
        <v>#DIV/0!</v>
      </c>
      <c r="N81" s="45"/>
      <c r="O81" s="197" t="str">
        <f t="shared" si="11"/>
        <v/>
      </c>
      <c r="P81" s="45"/>
      <c r="Q81" s="197" t="str">
        <f t="shared" si="12"/>
        <v xml:space="preserve"> </v>
      </c>
      <c r="R81" s="45"/>
      <c r="S81" s="197" t="str">
        <f t="shared" si="13"/>
        <v xml:space="preserve"> </v>
      </c>
      <c r="T81" s="45"/>
      <c r="U81" s="197" t="str">
        <f t="shared" si="14"/>
        <v xml:space="preserve"> </v>
      </c>
      <c r="V81" s="45"/>
      <c r="W81" s="197" t="str">
        <f t="shared" si="15"/>
        <v xml:space="preserve"> </v>
      </c>
      <c r="X81" s="45"/>
      <c r="Y81" s="197" t="str">
        <f t="shared" si="16"/>
        <v xml:space="preserve"> </v>
      </c>
      <c r="Z81" s="45"/>
      <c r="AA81" s="197" t="str">
        <f t="shared" si="17"/>
        <v xml:space="preserve"> </v>
      </c>
      <c r="AB81" s="45"/>
      <c r="AC81" s="197" t="str">
        <f t="shared" si="18"/>
        <v xml:space="preserve"> </v>
      </c>
      <c r="AD81" s="45"/>
      <c r="AE81" s="197" t="str">
        <f t="shared" si="19"/>
        <v xml:space="preserve"> </v>
      </c>
      <c r="AF81" s="45"/>
      <c r="AG81" s="197" t="str">
        <f t="shared" si="28"/>
        <v xml:space="preserve"> </v>
      </c>
      <c r="AH81" s="45"/>
      <c r="AI81" s="197" t="str">
        <f t="shared" si="29"/>
        <v xml:space="preserve"> </v>
      </c>
      <c r="AJ81" s="45"/>
      <c r="AK81" s="197" t="str">
        <f t="shared" si="30"/>
        <v xml:space="preserve"> </v>
      </c>
      <c r="AL81" s="111"/>
      <c r="AM81" s="169"/>
    </row>
    <row r="82" spans="1:39" ht="15.75" customHeight="1" x14ac:dyDescent="0.25">
      <c r="A82" s="1"/>
      <c r="B82" s="148"/>
      <c r="C82" s="209" t="s">
        <v>426</v>
      </c>
      <c r="D82" s="210" t="s">
        <v>2037</v>
      </c>
      <c r="E82" s="183" t="s">
        <v>2035</v>
      </c>
      <c r="F82" s="191" t="str">
        <f t="shared" si="20"/>
        <v/>
      </c>
      <c r="G82" s="199" t="str">
        <f t="shared" si="26"/>
        <v/>
      </c>
      <c r="H82" s="191" t="str">
        <f t="shared" si="21"/>
        <v/>
      </c>
      <c r="I82" s="206" t="e">
        <f t="shared" si="27"/>
        <v>#DIV/0!</v>
      </c>
      <c r="J82" s="191" t="str">
        <f t="shared" si="22"/>
        <v/>
      </c>
      <c r="K82" s="194" t="str">
        <f t="shared" si="23"/>
        <v/>
      </c>
      <c r="L82" s="195" t="str">
        <f t="shared" si="24"/>
        <v/>
      </c>
      <c r="M82" s="196" t="e">
        <f t="shared" si="25"/>
        <v>#DIV/0!</v>
      </c>
      <c r="N82" s="45"/>
      <c r="O82" s="197" t="str">
        <f t="shared" si="11"/>
        <v/>
      </c>
      <c r="P82" s="45"/>
      <c r="Q82" s="197" t="str">
        <f t="shared" si="12"/>
        <v xml:space="preserve"> </v>
      </c>
      <c r="R82" s="45"/>
      <c r="S82" s="197" t="str">
        <f t="shared" si="13"/>
        <v xml:space="preserve"> </v>
      </c>
      <c r="T82" s="45"/>
      <c r="U82" s="197" t="str">
        <f t="shared" si="14"/>
        <v xml:space="preserve"> </v>
      </c>
      <c r="V82" s="45"/>
      <c r="W82" s="197" t="str">
        <f t="shared" si="15"/>
        <v xml:space="preserve"> </v>
      </c>
      <c r="X82" s="45"/>
      <c r="Y82" s="197" t="str">
        <f t="shared" si="16"/>
        <v xml:space="preserve"> </v>
      </c>
      <c r="Z82" s="45"/>
      <c r="AA82" s="197" t="str">
        <f t="shared" si="17"/>
        <v xml:space="preserve"> </v>
      </c>
      <c r="AB82" s="45"/>
      <c r="AC82" s="197" t="str">
        <f t="shared" si="18"/>
        <v xml:space="preserve"> </v>
      </c>
      <c r="AD82" s="45"/>
      <c r="AE82" s="197" t="str">
        <f t="shared" si="19"/>
        <v xml:space="preserve"> </v>
      </c>
      <c r="AF82" s="45"/>
      <c r="AG82" s="197" t="str">
        <f t="shared" si="28"/>
        <v xml:space="preserve"> </v>
      </c>
      <c r="AH82" s="45"/>
      <c r="AI82" s="197" t="str">
        <f t="shared" si="29"/>
        <v xml:space="preserve"> </v>
      </c>
      <c r="AJ82" s="45"/>
      <c r="AK82" s="197" t="str">
        <f t="shared" si="30"/>
        <v xml:space="preserve"> </v>
      </c>
      <c r="AL82" s="111"/>
      <c r="AM82" s="169"/>
    </row>
    <row r="83" spans="1:39" ht="15.75" customHeight="1" x14ac:dyDescent="0.25">
      <c r="A83" s="1"/>
      <c r="B83" s="148"/>
      <c r="C83" s="209" t="s">
        <v>426</v>
      </c>
      <c r="D83" s="210" t="s">
        <v>2037</v>
      </c>
      <c r="E83" s="183" t="s">
        <v>2035</v>
      </c>
      <c r="F83" s="191" t="str">
        <f t="shared" si="20"/>
        <v/>
      </c>
      <c r="G83" s="199" t="str">
        <f t="shared" si="26"/>
        <v/>
      </c>
      <c r="H83" s="191" t="str">
        <f t="shared" si="21"/>
        <v/>
      </c>
      <c r="I83" s="206" t="e">
        <f t="shared" si="27"/>
        <v>#DIV/0!</v>
      </c>
      <c r="J83" s="191" t="str">
        <f t="shared" si="22"/>
        <v/>
      </c>
      <c r="K83" s="194" t="str">
        <f t="shared" si="23"/>
        <v/>
      </c>
      <c r="L83" s="195" t="str">
        <f t="shared" si="24"/>
        <v/>
      </c>
      <c r="M83" s="196" t="e">
        <f t="shared" si="25"/>
        <v>#DIV/0!</v>
      </c>
      <c r="N83" s="45"/>
      <c r="O83" s="197" t="str">
        <f t="shared" si="11"/>
        <v/>
      </c>
      <c r="P83" s="45"/>
      <c r="Q83" s="197" t="str">
        <f t="shared" si="12"/>
        <v xml:space="preserve"> </v>
      </c>
      <c r="R83" s="45"/>
      <c r="S83" s="197" t="str">
        <f t="shared" si="13"/>
        <v xml:space="preserve"> </v>
      </c>
      <c r="T83" s="45"/>
      <c r="U83" s="197" t="str">
        <f t="shared" si="14"/>
        <v xml:space="preserve"> </v>
      </c>
      <c r="V83" s="45"/>
      <c r="W83" s="197" t="str">
        <f t="shared" si="15"/>
        <v xml:space="preserve"> </v>
      </c>
      <c r="X83" s="45"/>
      <c r="Y83" s="197" t="str">
        <f t="shared" si="16"/>
        <v xml:space="preserve"> </v>
      </c>
      <c r="Z83" s="45"/>
      <c r="AA83" s="197" t="str">
        <f t="shared" si="17"/>
        <v xml:space="preserve"> </v>
      </c>
      <c r="AB83" s="45"/>
      <c r="AC83" s="197" t="str">
        <f t="shared" si="18"/>
        <v xml:space="preserve"> </v>
      </c>
      <c r="AD83" s="45"/>
      <c r="AE83" s="197" t="str">
        <f t="shared" si="19"/>
        <v xml:space="preserve"> </v>
      </c>
      <c r="AF83" s="45"/>
      <c r="AG83" s="197" t="str">
        <f t="shared" si="28"/>
        <v xml:space="preserve"> </v>
      </c>
      <c r="AH83" s="45"/>
      <c r="AI83" s="197" t="str">
        <f t="shared" si="29"/>
        <v xml:space="preserve"> </v>
      </c>
      <c r="AJ83" s="45"/>
      <c r="AK83" s="197" t="str">
        <f t="shared" si="30"/>
        <v xml:space="preserve"> </v>
      </c>
      <c r="AL83" s="111"/>
      <c r="AM83" s="169"/>
    </row>
    <row r="84" spans="1:39" ht="15.75" customHeight="1" x14ac:dyDescent="0.25">
      <c r="A84" s="1"/>
      <c r="B84" s="148"/>
      <c r="C84" s="209" t="s">
        <v>426</v>
      </c>
      <c r="D84" s="210" t="s">
        <v>2037</v>
      </c>
      <c r="E84" s="183" t="s">
        <v>2035</v>
      </c>
      <c r="F84" s="191" t="str">
        <f t="shared" si="20"/>
        <v/>
      </c>
      <c r="G84" s="199" t="str">
        <f t="shared" si="26"/>
        <v/>
      </c>
      <c r="H84" s="191" t="str">
        <f t="shared" si="21"/>
        <v/>
      </c>
      <c r="I84" s="206" t="e">
        <f t="shared" si="27"/>
        <v>#DIV/0!</v>
      </c>
      <c r="J84" s="191" t="str">
        <f t="shared" si="22"/>
        <v/>
      </c>
      <c r="K84" s="194" t="str">
        <f t="shared" si="23"/>
        <v/>
      </c>
      <c r="L84" s="195" t="str">
        <f t="shared" si="24"/>
        <v/>
      </c>
      <c r="M84" s="196" t="e">
        <f t="shared" si="25"/>
        <v>#DIV/0!</v>
      </c>
      <c r="N84" s="45"/>
      <c r="O84" s="197" t="str">
        <f t="shared" si="11"/>
        <v/>
      </c>
      <c r="P84" s="45"/>
      <c r="Q84" s="197" t="str">
        <f t="shared" si="12"/>
        <v xml:space="preserve"> </v>
      </c>
      <c r="R84" s="45"/>
      <c r="S84" s="197" t="str">
        <f t="shared" si="13"/>
        <v xml:space="preserve"> </v>
      </c>
      <c r="T84" s="45"/>
      <c r="U84" s="197" t="str">
        <f t="shared" si="14"/>
        <v xml:space="preserve"> </v>
      </c>
      <c r="V84" s="45"/>
      <c r="W84" s="197" t="str">
        <f t="shared" si="15"/>
        <v xml:space="preserve"> </v>
      </c>
      <c r="X84" s="45"/>
      <c r="Y84" s="197" t="str">
        <f t="shared" si="16"/>
        <v xml:space="preserve"> </v>
      </c>
      <c r="Z84" s="45"/>
      <c r="AA84" s="197" t="str">
        <f t="shared" si="17"/>
        <v xml:space="preserve"> </v>
      </c>
      <c r="AB84" s="45"/>
      <c r="AC84" s="197" t="str">
        <f t="shared" si="18"/>
        <v xml:space="preserve"> </v>
      </c>
      <c r="AD84" s="45"/>
      <c r="AE84" s="197" t="str">
        <f t="shared" si="19"/>
        <v xml:space="preserve"> </v>
      </c>
      <c r="AF84" s="45"/>
      <c r="AG84" s="197" t="str">
        <f t="shared" si="28"/>
        <v xml:space="preserve"> </v>
      </c>
      <c r="AH84" s="45"/>
      <c r="AI84" s="197" t="str">
        <f t="shared" si="29"/>
        <v xml:space="preserve"> </v>
      </c>
      <c r="AJ84" s="45"/>
      <c r="AK84" s="197" t="str">
        <f t="shared" si="30"/>
        <v xml:space="preserve"> </v>
      </c>
      <c r="AL84" s="111"/>
      <c r="AM84" s="169"/>
    </row>
    <row r="85" spans="1:39" ht="15.75" customHeight="1" x14ac:dyDescent="0.25">
      <c r="A85" s="1"/>
      <c r="B85" s="148"/>
      <c r="C85" s="209" t="s">
        <v>426</v>
      </c>
      <c r="D85" s="210" t="s">
        <v>2037</v>
      </c>
      <c r="E85" s="183" t="s">
        <v>2035</v>
      </c>
      <c r="F85" s="191" t="str">
        <f t="shared" si="20"/>
        <v/>
      </c>
      <c r="G85" s="199" t="str">
        <f t="shared" si="26"/>
        <v/>
      </c>
      <c r="H85" s="191" t="str">
        <f t="shared" si="21"/>
        <v/>
      </c>
      <c r="I85" s="206" t="e">
        <f t="shared" si="27"/>
        <v>#DIV/0!</v>
      </c>
      <c r="J85" s="191" t="str">
        <f t="shared" si="22"/>
        <v/>
      </c>
      <c r="K85" s="194" t="str">
        <f t="shared" si="23"/>
        <v/>
      </c>
      <c r="L85" s="195" t="str">
        <f t="shared" si="24"/>
        <v/>
      </c>
      <c r="M85" s="196" t="e">
        <f t="shared" si="25"/>
        <v>#DIV/0!</v>
      </c>
      <c r="N85" s="45"/>
      <c r="O85" s="197" t="str">
        <f t="shared" si="11"/>
        <v/>
      </c>
      <c r="P85" s="45"/>
      <c r="Q85" s="197" t="str">
        <f t="shared" si="12"/>
        <v xml:space="preserve"> </v>
      </c>
      <c r="R85" s="45"/>
      <c r="S85" s="197" t="str">
        <f t="shared" si="13"/>
        <v xml:space="preserve"> </v>
      </c>
      <c r="T85" s="45"/>
      <c r="U85" s="197" t="str">
        <f t="shared" si="14"/>
        <v xml:space="preserve"> </v>
      </c>
      <c r="V85" s="45"/>
      <c r="W85" s="197" t="str">
        <f t="shared" si="15"/>
        <v xml:space="preserve"> </v>
      </c>
      <c r="X85" s="45"/>
      <c r="Y85" s="197" t="str">
        <f t="shared" si="16"/>
        <v xml:space="preserve"> </v>
      </c>
      <c r="Z85" s="45"/>
      <c r="AA85" s="197" t="str">
        <f t="shared" si="17"/>
        <v xml:space="preserve"> </v>
      </c>
      <c r="AB85" s="45"/>
      <c r="AC85" s="197" t="str">
        <f t="shared" si="18"/>
        <v xml:space="preserve"> </v>
      </c>
      <c r="AD85" s="45"/>
      <c r="AE85" s="197" t="str">
        <f t="shared" si="19"/>
        <v xml:space="preserve"> </v>
      </c>
      <c r="AF85" s="45"/>
      <c r="AG85" s="197" t="str">
        <f t="shared" si="28"/>
        <v xml:space="preserve"> </v>
      </c>
      <c r="AH85" s="45"/>
      <c r="AI85" s="197" t="str">
        <f t="shared" si="29"/>
        <v xml:space="preserve"> </v>
      </c>
      <c r="AJ85" s="45"/>
      <c r="AK85" s="197" t="str">
        <f t="shared" si="30"/>
        <v xml:space="preserve"> </v>
      </c>
      <c r="AL85" s="111"/>
      <c r="AM85" s="169"/>
    </row>
    <row r="86" spans="1:39" ht="15.75" customHeight="1" x14ac:dyDescent="0.25">
      <c r="A86" s="1"/>
      <c r="B86" s="148"/>
      <c r="C86" s="209" t="s">
        <v>426</v>
      </c>
      <c r="D86" s="210" t="s">
        <v>2037</v>
      </c>
      <c r="E86" s="183" t="s">
        <v>2035</v>
      </c>
      <c r="F86" s="191" t="str">
        <f t="shared" si="20"/>
        <v/>
      </c>
      <c r="G86" s="199" t="str">
        <f t="shared" si="26"/>
        <v/>
      </c>
      <c r="H86" s="191" t="str">
        <f t="shared" si="21"/>
        <v/>
      </c>
      <c r="I86" s="206" t="e">
        <f t="shared" si="27"/>
        <v>#DIV/0!</v>
      </c>
      <c r="J86" s="191" t="str">
        <f t="shared" si="22"/>
        <v/>
      </c>
      <c r="K86" s="194" t="str">
        <f t="shared" si="23"/>
        <v/>
      </c>
      <c r="L86" s="195" t="str">
        <f t="shared" si="24"/>
        <v/>
      </c>
      <c r="M86" s="196" t="e">
        <f t="shared" si="25"/>
        <v>#DIV/0!</v>
      </c>
      <c r="N86" s="45"/>
      <c r="O86" s="197" t="str">
        <f t="shared" si="11"/>
        <v/>
      </c>
      <c r="P86" s="45"/>
      <c r="Q86" s="197" t="str">
        <f t="shared" si="12"/>
        <v xml:space="preserve"> </v>
      </c>
      <c r="R86" s="45"/>
      <c r="S86" s="197" t="str">
        <f t="shared" si="13"/>
        <v xml:space="preserve"> </v>
      </c>
      <c r="T86" s="45"/>
      <c r="U86" s="197" t="str">
        <f t="shared" si="14"/>
        <v xml:space="preserve"> </v>
      </c>
      <c r="V86" s="45"/>
      <c r="W86" s="197" t="str">
        <f t="shared" si="15"/>
        <v xml:space="preserve"> </v>
      </c>
      <c r="X86" s="45"/>
      <c r="Y86" s="197" t="str">
        <f t="shared" si="16"/>
        <v xml:space="preserve"> </v>
      </c>
      <c r="Z86" s="45"/>
      <c r="AA86" s="197" t="str">
        <f t="shared" si="17"/>
        <v xml:space="preserve"> </v>
      </c>
      <c r="AB86" s="45"/>
      <c r="AC86" s="197" t="str">
        <f t="shared" si="18"/>
        <v xml:space="preserve"> </v>
      </c>
      <c r="AD86" s="45"/>
      <c r="AE86" s="197" t="str">
        <f t="shared" si="19"/>
        <v xml:space="preserve"> </v>
      </c>
      <c r="AF86" s="45"/>
      <c r="AG86" s="197" t="str">
        <f t="shared" si="28"/>
        <v xml:space="preserve"> </v>
      </c>
      <c r="AH86" s="45"/>
      <c r="AI86" s="197" t="str">
        <f t="shared" si="29"/>
        <v xml:space="preserve"> </v>
      </c>
      <c r="AJ86" s="45"/>
      <c r="AK86" s="197" t="str">
        <f t="shared" si="30"/>
        <v xml:space="preserve"> </v>
      </c>
      <c r="AL86" s="111"/>
      <c r="AM86" s="169"/>
    </row>
    <row r="87" spans="1:39" ht="15.75" customHeight="1" x14ac:dyDescent="0.25">
      <c r="A87" s="1"/>
      <c r="B87" s="148"/>
      <c r="C87" s="209" t="s">
        <v>426</v>
      </c>
      <c r="D87" s="210" t="s">
        <v>2037</v>
      </c>
      <c r="E87" s="183" t="s">
        <v>2035</v>
      </c>
      <c r="F87" s="191" t="str">
        <f t="shared" si="20"/>
        <v/>
      </c>
      <c r="G87" s="199" t="str">
        <f t="shared" si="26"/>
        <v/>
      </c>
      <c r="H87" s="191" t="str">
        <f t="shared" si="21"/>
        <v/>
      </c>
      <c r="I87" s="206" t="e">
        <f t="shared" si="27"/>
        <v>#DIV/0!</v>
      </c>
      <c r="J87" s="191" t="str">
        <f t="shared" si="22"/>
        <v/>
      </c>
      <c r="K87" s="194" t="str">
        <f t="shared" si="23"/>
        <v/>
      </c>
      <c r="L87" s="195" t="str">
        <f t="shared" si="24"/>
        <v/>
      </c>
      <c r="M87" s="196" t="e">
        <f t="shared" si="25"/>
        <v>#DIV/0!</v>
      </c>
      <c r="N87" s="45"/>
      <c r="O87" s="197" t="str">
        <f t="shared" si="11"/>
        <v/>
      </c>
      <c r="P87" s="45"/>
      <c r="Q87" s="197" t="str">
        <f t="shared" si="12"/>
        <v xml:space="preserve"> </v>
      </c>
      <c r="R87" s="45"/>
      <c r="S87" s="197" t="str">
        <f t="shared" si="13"/>
        <v xml:space="preserve"> </v>
      </c>
      <c r="T87" s="45"/>
      <c r="U87" s="197" t="str">
        <f t="shared" si="14"/>
        <v xml:space="preserve"> </v>
      </c>
      <c r="V87" s="45"/>
      <c r="W87" s="197" t="str">
        <f t="shared" si="15"/>
        <v xml:space="preserve"> </v>
      </c>
      <c r="X87" s="45"/>
      <c r="Y87" s="197" t="str">
        <f t="shared" si="16"/>
        <v xml:space="preserve"> </v>
      </c>
      <c r="Z87" s="45"/>
      <c r="AA87" s="197" t="str">
        <f t="shared" si="17"/>
        <v xml:space="preserve"> </v>
      </c>
      <c r="AB87" s="45"/>
      <c r="AC87" s="197" t="str">
        <f t="shared" si="18"/>
        <v xml:space="preserve"> </v>
      </c>
      <c r="AD87" s="45"/>
      <c r="AE87" s="197" t="str">
        <f t="shared" si="19"/>
        <v xml:space="preserve"> </v>
      </c>
      <c r="AF87" s="45"/>
      <c r="AG87" s="197" t="str">
        <f t="shared" si="28"/>
        <v xml:space="preserve"> </v>
      </c>
      <c r="AH87" s="45"/>
      <c r="AI87" s="197" t="str">
        <f t="shared" si="29"/>
        <v xml:space="preserve"> </v>
      </c>
      <c r="AJ87" s="45"/>
      <c r="AK87" s="197" t="str">
        <f t="shared" si="30"/>
        <v xml:space="preserve"> </v>
      </c>
      <c r="AL87" s="111"/>
      <c r="AM87" s="169"/>
    </row>
    <row r="88" spans="1:39" ht="15.75" customHeight="1" x14ac:dyDescent="0.25">
      <c r="A88" s="1"/>
      <c r="B88" s="148"/>
      <c r="C88" s="209" t="s">
        <v>426</v>
      </c>
      <c r="D88" s="210" t="s">
        <v>2037</v>
      </c>
      <c r="E88" s="183" t="s">
        <v>2035</v>
      </c>
      <c r="F88" s="191" t="str">
        <f t="shared" si="20"/>
        <v/>
      </c>
      <c r="G88" s="199" t="str">
        <f t="shared" si="26"/>
        <v/>
      </c>
      <c r="H88" s="191" t="str">
        <f t="shared" si="21"/>
        <v/>
      </c>
      <c r="I88" s="206" t="e">
        <f t="shared" si="27"/>
        <v>#DIV/0!</v>
      </c>
      <c r="J88" s="191" t="str">
        <f t="shared" si="22"/>
        <v/>
      </c>
      <c r="K88" s="194" t="str">
        <f t="shared" si="23"/>
        <v/>
      </c>
      <c r="L88" s="195" t="str">
        <f t="shared" si="24"/>
        <v/>
      </c>
      <c r="M88" s="196" t="e">
        <f t="shared" si="25"/>
        <v>#DIV/0!</v>
      </c>
      <c r="N88" s="45"/>
      <c r="O88" s="197" t="str">
        <f t="shared" si="11"/>
        <v/>
      </c>
      <c r="P88" s="45"/>
      <c r="Q88" s="197" t="str">
        <f t="shared" si="12"/>
        <v xml:space="preserve"> </v>
      </c>
      <c r="R88" s="45"/>
      <c r="S88" s="197" t="str">
        <f t="shared" si="13"/>
        <v xml:space="preserve"> </v>
      </c>
      <c r="T88" s="45"/>
      <c r="U88" s="197" t="str">
        <f t="shared" si="14"/>
        <v xml:space="preserve"> </v>
      </c>
      <c r="V88" s="45"/>
      <c r="W88" s="197" t="str">
        <f t="shared" si="15"/>
        <v xml:space="preserve"> </v>
      </c>
      <c r="X88" s="45"/>
      <c r="Y88" s="197" t="str">
        <f t="shared" si="16"/>
        <v xml:space="preserve"> </v>
      </c>
      <c r="Z88" s="45"/>
      <c r="AA88" s="197" t="str">
        <f t="shared" si="17"/>
        <v xml:space="preserve"> </v>
      </c>
      <c r="AB88" s="45"/>
      <c r="AC88" s="197" t="str">
        <f t="shared" si="18"/>
        <v xml:space="preserve"> </v>
      </c>
      <c r="AD88" s="45"/>
      <c r="AE88" s="197" t="str">
        <f t="shared" si="19"/>
        <v xml:space="preserve"> </v>
      </c>
      <c r="AF88" s="45"/>
      <c r="AG88" s="197" t="str">
        <f t="shared" si="28"/>
        <v xml:space="preserve"> </v>
      </c>
      <c r="AH88" s="45"/>
      <c r="AI88" s="197" t="str">
        <f t="shared" si="29"/>
        <v xml:space="preserve"> </v>
      </c>
      <c r="AJ88" s="45"/>
      <c r="AK88" s="197" t="str">
        <f t="shared" si="30"/>
        <v xml:space="preserve"> </v>
      </c>
      <c r="AL88" s="111"/>
      <c r="AM88" s="169"/>
    </row>
    <row r="89" spans="1:39" ht="15.75" customHeight="1" x14ac:dyDescent="0.25">
      <c r="A89" s="1"/>
      <c r="B89" s="148"/>
      <c r="C89" s="209" t="s">
        <v>426</v>
      </c>
      <c r="D89" s="210" t="s">
        <v>2037</v>
      </c>
      <c r="E89" s="183" t="s">
        <v>2035</v>
      </c>
      <c r="F89" s="191" t="str">
        <f t="shared" si="20"/>
        <v/>
      </c>
      <c r="G89" s="199" t="str">
        <f t="shared" si="26"/>
        <v/>
      </c>
      <c r="H89" s="191" t="str">
        <f t="shared" si="21"/>
        <v/>
      </c>
      <c r="I89" s="206" t="e">
        <f t="shared" si="27"/>
        <v>#DIV/0!</v>
      </c>
      <c r="J89" s="191" t="str">
        <f t="shared" si="22"/>
        <v/>
      </c>
      <c r="K89" s="194" t="str">
        <f t="shared" si="23"/>
        <v/>
      </c>
      <c r="L89" s="195" t="str">
        <f t="shared" si="24"/>
        <v/>
      </c>
      <c r="M89" s="196" t="e">
        <f t="shared" si="25"/>
        <v>#DIV/0!</v>
      </c>
      <c r="N89" s="45"/>
      <c r="O89" s="197" t="str">
        <f t="shared" si="11"/>
        <v/>
      </c>
      <c r="P89" s="45"/>
      <c r="Q89" s="197" t="str">
        <f t="shared" si="12"/>
        <v xml:space="preserve"> </v>
      </c>
      <c r="R89" s="45"/>
      <c r="S89" s="197" t="str">
        <f t="shared" si="13"/>
        <v xml:space="preserve"> </v>
      </c>
      <c r="T89" s="45"/>
      <c r="U89" s="197" t="str">
        <f t="shared" si="14"/>
        <v xml:space="preserve"> </v>
      </c>
      <c r="V89" s="45"/>
      <c r="W89" s="197" t="str">
        <f t="shared" si="15"/>
        <v xml:space="preserve"> </v>
      </c>
      <c r="X89" s="45"/>
      <c r="Y89" s="197" t="str">
        <f t="shared" si="16"/>
        <v xml:space="preserve"> </v>
      </c>
      <c r="Z89" s="45"/>
      <c r="AA89" s="197" t="str">
        <f t="shared" si="17"/>
        <v xml:space="preserve"> </v>
      </c>
      <c r="AB89" s="45"/>
      <c r="AC89" s="197" t="str">
        <f t="shared" si="18"/>
        <v xml:space="preserve"> </v>
      </c>
      <c r="AD89" s="45"/>
      <c r="AE89" s="197" t="str">
        <f t="shared" si="19"/>
        <v xml:space="preserve"> </v>
      </c>
      <c r="AF89" s="45"/>
      <c r="AG89" s="197" t="str">
        <f t="shared" si="28"/>
        <v xml:space="preserve"> </v>
      </c>
      <c r="AH89" s="45"/>
      <c r="AI89" s="197" t="str">
        <f t="shared" si="29"/>
        <v xml:space="preserve"> </v>
      </c>
      <c r="AJ89" s="45"/>
      <c r="AK89" s="197" t="str">
        <f t="shared" si="30"/>
        <v xml:space="preserve"> </v>
      </c>
      <c r="AL89" s="111"/>
      <c r="AM89" s="169"/>
    </row>
    <row r="90" spans="1:39" ht="15.75" customHeight="1" x14ac:dyDescent="0.25">
      <c r="A90" s="1"/>
      <c r="B90" s="148"/>
      <c r="C90" s="209" t="s">
        <v>426</v>
      </c>
      <c r="D90" s="210" t="s">
        <v>2037</v>
      </c>
      <c r="E90" s="183" t="s">
        <v>2035</v>
      </c>
      <c r="F90" s="191" t="str">
        <f t="shared" si="20"/>
        <v/>
      </c>
      <c r="G90" s="199" t="str">
        <f t="shared" si="26"/>
        <v/>
      </c>
      <c r="H90" s="191" t="str">
        <f t="shared" si="21"/>
        <v/>
      </c>
      <c r="I90" s="206" t="e">
        <f t="shared" si="27"/>
        <v>#DIV/0!</v>
      </c>
      <c r="J90" s="191" t="str">
        <f t="shared" si="22"/>
        <v/>
      </c>
      <c r="K90" s="194" t="str">
        <f t="shared" si="23"/>
        <v/>
      </c>
      <c r="L90" s="195" t="str">
        <f t="shared" si="24"/>
        <v/>
      </c>
      <c r="M90" s="196" t="e">
        <f t="shared" si="25"/>
        <v>#DIV/0!</v>
      </c>
      <c r="N90" s="45"/>
      <c r="O90" s="197" t="str">
        <f t="shared" si="11"/>
        <v/>
      </c>
      <c r="P90" s="45"/>
      <c r="Q90" s="197" t="str">
        <f t="shared" si="12"/>
        <v xml:space="preserve"> </v>
      </c>
      <c r="R90" s="45"/>
      <c r="S90" s="197" t="str">
        <f t="shared" si="13"/>
        <v xml:space="preserve"> </v>
      </c>
      <c r="T90" s="45"/>
      <c r="U90" s="197" t="str">
        <f t="shared" si="14"/>
        <v xml:space="preserve"> </v>
      </c>
      <c r="V90" s="45"/>
      <c r="W90" s="197" t="str">
        <f t="shared" si="15"/>
        <v xml:space="preserve"> </v>
      </c>
      <c r="X90" s="45"/>
      <c r="Y90" s="197" t="str">
        <f t="shared" si="16"/>
        <v xml:space="preserve"> </v>
      </c>
      <c r="Z90" s="45"/>
      <c r="AA90" s="197" t="str">
        <f t="shared" si="17"/>
        <v xml:space="preserve"> </v>
      </c>
      <c r="AB90" s="45"/>
      <c r="AC90" s="197" t="str">
        <f t="shared" si="18"/>
        <v xml:space="preserve"> </v>
      </c>
      <c r="AD90" s="45"/>
      <c r="AE90" s="197" t="str">
        <f t="shared" si="19"/>
        <v xml:space="preserve"> </v>
      </c>
      <c r="AF90" s="45"/>
      <c r="AG90" s="197" t="str">
        <f t="shared" si="28"/>
        <v xml:space="preserve"> </v>
      </c>
      <c r="AH90" s="45"/>
      <c r="AI90" s="197" t="str">
        <f t="shared" si="29"/>
        <v xml:space="preserve"> </v>
      </c>
      <c r="AJ90" s="45"/>
      <c r="AK90" s="197" t="str">
        <f t="shared" si="30"/>
        <v xml:space="preserve"> </v>
      </c>
      <c r="AL90" s="111"/>
      <c r="AM90" s="169"/>
    </row>
    <row r="91" spans="1:39" ht="15.75" customHeight="1" x14ac:dyDescent="0.25">
      <c r="A91" s="1"/>
      <c r="B91" s="148"/>
      <c r="C91" s="209" t="s">
        <v>426</v>
      </c>
      <c r="D91" s="210" t="s">
        <v>2037</v>
      </c>
      <c r="E91" s="183" t="s">
        <v>2035</v>
      </c>
      <c r="F91" s="191" t="str">
        <f t="shared" si="20"/>
        <v/>
      </c>
      <c r="G91" s="199" t="str">
        <f t="shared" si="26"/>
        <v/>
      </c>
      <c r="H91" s="191" t="str">
        <f t="shared" si="21"/>
        <v/>
      </c>
      <c r="I91" s="206" t="e">
        <f t="shared" si="27"/>
        <v>#DIV/0!</v>
      </c>
      <c r="J91" s="191" t="str">
        <f t="shared" si="22"/>
        <v/>
      </c>
      <c r="K91" s="194" t="str">
        <f t="shared" si="23"/>
        <v/>
      </c>
      <c r="L91" s="195" t="str">
        <f t="shared" si="24"/>
        <v/>
      </c>
      <c r="M91" s="196" t="e">
        <f t="shared" si="25"/>
        <v>#DIV/0!</v>
      </c>
      <c r="N91" s="45"/>
      <c r="O91" s="197" t="str">
        <f t="shared" si="11"/>
        <v/>
      </c>
      <c r="P91" s="45"/>
      <c r="Q91" s="197" t="str">
        <f t="shared" si="12"/>
        <v xml:space="preserve"> </v>
      </c>
      <c r="R91" s="45"/>
      <c r="S91" s="197" t="str">
        <f t="shared" si="13"/>
        <v xml:space="preserve"> </v>
      </c>
      <c r="T91" s="45"/>
      <c r="U91" s="197" t="str">
        <f t="shared" si="14"/>
        <v xml:space="preserve"> </v>
      </c>
      <c r="V91" s="45"/>
      <c r="W91" s="197" t="str">
        <f t="shared" si="15"/>
        <v xml:space="preserve"> </v>
      </c>
      <c r="X91" s="45"/>
      <c r="Y91" s="197" t="str">
        <f t="shared" si="16"/>
        <v xml:space="preserve"> </v>
      </c>
      <c r="Z91" s="45"/>
      <c r="AA91" s="197" t="str">
        <f t="shared" si="17"/>
        <v xml:space="preserve"> </v>
      </c>
      <c r="AB91" s="45"/>
      <c r="AC91" s="197" t="str">
        <f t="shared" si="18"/>
        <v xml:space="preserve"> </v>
      </c>
      <c r="AD91" s="45"/>
      <c r="AE91" s="197" t="str">
        <f t="shared" si="19"/>
        <v xml:space="preserve"> </v>
      </c>
      <c r="AF91" s="45"/>
      <c r="AG91" s="197" t="str">
        <f t="shared" si="28"/>
        <v xml:space="preserve"> </v>
      </c>
      <c r="AH91" s="45"/>
      <c r="AI91" s="197" t="str">
        <f t="shared" si="29"/>
        <v xml:space="preserve"> </v>
      </c>
      <c r="AJ91" s="45"/>
      <c r="AK91" s="197" t="str">
        <f t="shared" si="30"/>
        <v xml:space="preserve"> </v>
      </c>
      <c r="AL91" s="111"/>
      <c r="AM91" s="169"/>
    </row>
    <row r="92" spans="1:39" ht="15.75" customHeight="1" x14ac:dyDescent="0.25">
      <c r="A92" s="1"/>
      <c r="B92" s="148"/>
      <c r="C92" s="209" t="s">
        <v>426</v>
      </c>
      <c r="D92" s="210" t="s">
        <v>2037</v>
      </c>
      <c r="E92" s="183" t="s">
        <v>2035</v>
      </c>
      <c r="F92" s="191" t="str">
        <f t="shared" si="20"/>
        <v/>
      </c>
      <c r="G92" s="199" t="str">
        <f t="shared" si="26"/>
        <v/>
      </c>
      <c r="H92" s="191" t="str">
        <f t="shared" si="21"/>
        <v/>
      </c>
      <c r="I92" s="206" t="e">
        <f t="shared" si="27"/>
        <v>#DIV/0!</v>
      </c>
      <c r="J92" s="191" t="str">
        <f t="shared" si="22"/>
        <v/>
      </c>
      <c r="K92" s="194" t="str">
        <f t="shared" si="23"/>
        <v/>
      </c>
      <c r="L92" s="195" t="str">
        <f t="shared" si="24"/>
        <v/>
      </c>
      <c r="M92" s="196" t="e">
        <f t="shared" si="25"/>
        <v>#DIV/0!</v>
      </c>
      <c r="N92" s="45"/>
      <c r="O92" s="197" t="str">
        <f t="shared" si="11"/>
        <v/>
      </c>
      <c r="P92" s="45"/>
      <c r="Q92" s="197" t="str">
        <f t="shared" si="12"/>
        <v xml:space="preserve"> </v>
      </c>
      <c r="R92" s="45"/>
      <c r="S92" s="197" t="str">
        <f t="shared" si="13"/>
        <v xml:space="preserve"> </v>
      </c>
      <c r="T92" s="45"/>
      <c r="U92" s="197" t="str">
        <f t="shared" si="14"/>
        <v xml:space="preserve"> </v>
      </c>
      <c r="V92" s="45"/>
      <c r="W92" s="197" t="str">
        <f t="shared" si="15"/>
        <v xml:space="preserve"> </v>
      </c>
      <c r="X92" s="45"/>
      <c r="Y92" s="197" t="str">
        <f t="shared" si="16"/>
        <v xml:space="preserve"> </v>
      </c>
      <c r="Z92" s="45"/>
      <c r="AA92" s="197" t="str">
        <f t="shared" si="17"/>
        <v xml:space="preserve"> </v>
      </c>
      <c r="AB92" s="45"/>
      <c r="AC92" s="197" t="str">
        <f t="shared" si="18"/>
        <v xml:space="preserve"> </v>
      </c>
      <c r="AD92" s="45"/>
      <c r="AE92" s="197" t="str">
        <f t="shared" si="19"/>
        <v xml:space="preserve"> </v>
      </c>
      <c r="AF92" s="45"/>
      <c r="AG92" s="197" t="str">
        <f t="shared" si="28"/>
        <v xml:space="preserve"> </v>
      </c>
      <c r="AH92" s="45"/>
      <c r="AI92" s="197" t="str">
        <f t="shared" si="29"/>
        <v xml:space="preserve"> </v>
      </c>
      <c r="AJ92" s="45"/>
      <c r="AK92" s="197" t="str">
        <f t="shared" si="30"/>
        <v xml:space="preserve"> </v>
      </c>
      <c r="AL92" s="111"/>
      <c r="AM92" s="169"/>
    </row>
    <row r="93" spans="1:39" ht="14.25" customHeight="1" thickBot="1" x14ac:dyDescent="0.3">
      <c r="A93" s="1"/>
      <c r="B93" s="211"/>
      <c r="C93" s="212"/>
      <c r="D93" s="213"/>
      <c r="E93" s="213"/>
      <c r="F93" s="214"/>
      <c r="G93" s="215"/>
      <c r="H93" s="214"/>
      <c r="I93" s="216"/>
      <c r="J93" s="214"/>
      <c r="K93" s="213"/>
      <c r="L93" s="214"/>
      <c r="M93" s="213"/>
      <c r="N93" s="214"/>
      <c r="O93" s="213"/>
      <c r="P93" s="214"/>
      <c r="Q93" s="213"/>
      <c r="R93" s="214"/>
      <c r="S93" s="213"/>
      <c r="T93" s="214"/>
      <c r="U93" s="213"/>
      <c r="V93" s="214"/>
      <c r="W93" s="213"/>
      <c r="X93" s="214"/>
      <c r="Y93" s="213"/>
      <c r="Z93" s="214"/>
      <c r="AA93" s="213"/>
      <c r="AB93" s="214"/>
      <c r="AC93" s="213"/>
      <c r="AD93" s="214"/>
      <c r="AE93" s="213"/>
      <c r="AF93" s="214"/>
      <c r="AG93" s="213"/>
      <c r="AH93" s="214"/>
      <c r="AI93" s="213"/>
      <c r="AJ93" s="214"/>
      <c r="AK93" s="213"/>
      <c r="AL93" s="217"/>
      <c r="AM93" s="169"/>
    </row>
    <row r="94" spans="1:39" ht="15.75" customHeight="1" x14ac:dyDescent="0.25">
      <c r="A94" s="1"/>
      <c r="B94" s="218"/>
      <c r="C94" s="219"/>
      <c r="D94" s="218"/>
      <c r="E94" s="218"/>
      <c r="F94" s="220"/>
      <c r="G94" s="221"/>
      <c r="H94" s="220"/>
      <c r="I94" s="222"/>
      <c r="J94" s="220"/>
      <c r="K94" s="218"/>
      <c r="L94" s="220"/>
      <c r="M94" s="218"/>
      <c r="N94" s="220"/>
      <c r="O94" s="218"/>
      <c r="P94" s="220"/>
      <c r="Q94" s="218"/>
      <c r="R94" s="220"/>
      <c r="S94" s="218"/>
      <c r="T94" s="220"/>
      <c r="U94" s="169"/>
      <c r="V94" s="220"/>
      <c r="W94" s="169"/>
      <c r="X94" s="220"/>
      <c r="Y94" s="169"/>
      <c r="Z94" s="220"/>
      <c r="AA94" s="169"/>
      <c r="AB94" s="220"/>
      <c r="AC94" s="169"/>
      <c r="AD94" s="220"/>
      <c r="AE94" s="169"/>
      <c r="AF94" s="220"/>
      <c r="AG94" s="169"/>
      <c r="AH94" s="220"/>
      <c r="AI94" s="169"/>
      <c r="AJ94" s="220"/>
      <c r="AK94" s="169"/>
      <c r="AL94" s="169"/>
      <c r="AM94" s="169"/>
    </row>
    <row r="95" spans="1:39" ht="15.75" customHeight="1" x14ac:dyDescent="0.25">
      <c r="A95" s="223"/>
      <c r="B95" s="224"/>
      <c r="C95" s="225"/>
      <c r="D95" s="224"/>
      <c r="E95" s="224"/>
      <c r="F95" s="226"/>
      <c r="G95" s="227" t="str">
        <f>IF(C92="Sim","$F$27*F42*$D$67/$D$68"," ")</f>
        <v xml:space="preserve"> </v>
      </c>
      <c r="H95" s="226"/>
      <c r="I95" s="228" t="str">
        <f>IF(E92="Sim","$F$27*F42*$D$67/$D$68"," ")</f>
        <v xml:space="preserve"> </v>
      </c>
      <c r="J95" s="226"/>
      <c r="K95" s="224"/>
      <c r="L95" s="226"/>
      <c r="M95" s="224"/>
      <c r="N95" s="226"/>
      <c r="O95" s="224"/>
      <c r="P95" s="226"/>
      <c r="Q95" s="224"/>
      <c r="R95" s="226"/>
      <c r="S95" s="224"/>
      <c r="T95" s="226"/>
      <c r="U95" s="224"/>
      <c r="V95" s="226"/>
      <c r="W95" s="224"/>
      <c r="X95" s="226"/>
      <c r="Y95" s="224"/>
      <c r="Z95" s="226"/>
      <c r="AA95" s="224"/>
      <c r="AB95" s="226"/>
      <c r="AC95" s="224"/>
      <c r="AD95" s="226"/>
      <c r="AE95" s="224"/>
      <c r="AF95" s="226"/>
      <c r="AG95" s="224"/>
      <c r="AH95" s="226"/>
      <c r="AI95" s="224"/>
      <c r="AJ95" s="226"/>
      <c r="AK95" s="224"/>
      <c r="AL95" s="224"/>
      <c r="AM95" s="224"/>
    </row>
    <row r="96" spans="1:39" ht="15.75" customHeight="1" x14ac:dyDescent="0.25">
      <c r="A96" s="223"/>
      <c r="B96" s="229"/>
      <c r="C96" s="230"/>
      <c r="D96" s="229"/>
      <c r="E96" s="229"/>
      <c r="F96" s="231"/>
      <c r="G96" s="232"/>
      <c r="H96" s="231"/>
      <c r="I96" s="233"/>
      <c r="J96" s="231"/>
      <c r="K96" s="229"/>
      <c r="L96" s="226"/>
      <c r="M96" s="224"/>
      <c r="N96" s="226"/>
      <c r="O96" s="224"/>
      <c r="P96" s="226"/>
      <c r="Q96" s="224"/>
      <c r="R96" s="226"/>
      <c r="S96" s="224"/>
      <c r="T96" s="226"/>
      <c r="U96" s="224"/>
      <c r="V96" s="226"/>
      <c r="W96" s="224"/>
      <c r="X96" s="226"/>
      <c r="Y96" s="224"/>
      <c r="Z96" s="226"/>
      <c r="AA96" s="224"/>
      <c r="AB96" s="226"/>
      <c r="AC96" s="224"/>
      <c r="AD96" s="226"/>
      <c r="AE96" s="224"/>
      <c r="AF96" s="226"/>
      <c r="AG96" s="224"/>
      <c r="AH96" s="226"/>
      <c r="AI96" s="224"/>
      <c r="AJ96" s="226"/>
      <c r="AK96" s="224"/>
      <c r="AL96" s="224"/>
      <c r="AM96" s="224"/>
    </row>
    <row r="97" spans="1:39" ht="15.75" customHeight="1" x14ac:dyDescent="0.25">
      <c r="A97" s="223"/>
      <c r="B97" s="229"/>
      <c r="C97" s="230"/>
      <c r="D97" s="229"/>
      <c r="E97" s="229"/>
      <c r="F97" s="231"/>
      <c r="G97" s="232"/>
      <c r="H97" s="231"/>
      <c r="I97" s="233"/>
      <c r="J97" s="231"/>
      <c r="K97" s="229"/>
      <c r="L97" s="226"/>
      <c r="M97" s="224"/>
      <c r="N97" s="226"/>
      <c r="O97" s="224"/>
      <c r="P97" s="226"/>
      <c r="Q97" s="224"/>
      <c r="R97" s="226"/>
      <c r="S97" s="224"/>
      <c r="T97" s="226"/>
      <c r="U97" s="224"/>
      <c r="V97" s="226"/>
      <c r="W97" s="224"/>
      <c r="X97" s="226"/>
      <c r="Y97" s="224"/>
      <c r="Z97" s="226"/>
      <c r="AA97" s="224"/>
      <c r="AB97" s="226"/>
      <c r="AC97" s="224"/>
      <c r="AD97" s="226"/>
      <c r="AE97" s="224"/>
      <c r="AF97" s="226"/>
      <c r="AG97" s="224"/>
      <c r="AH97" s="226"/>
      <c r="AI97" s="224"/>
      <c r="AJ97" s="226"/>
      <c r="AK97" s="224"/>
      <c r="AL97" s="224"/>
      <c r="AM97" s="224"/>
    </row>
    <row r="98" spans="1:39" ht="15.75" customHeight="1" x14ac:dyDescent="0.25">
      <c r="A98" s="223"/>
      <c r="B98" s="229"/>
      <c r="C98" s="230" t="s">
        <v>2035</v>
      </c>
      <c r="D98" s="229"/>
      <c r="E98" s="229"/>
      <c r="F98" s="231"/>
      <c r="G98" s="232"/>
      <c r="H98" s="231"/>
      <c r="I98" s="233"/>
      <c r="J98" s="231"/>
      <c r="K98" s="229"/>
      <c r="L98" s="226"/>
      <c r="M98" s="224"/>
      <c r="N98" s="226"/>
      <c r="O98" s="224"/>
      <c r="P98" s="226"/>
      <c r="Q98" s="224"/>
      <c r="R98" s="226"/>
      <c r="S98" s="224"/>
      <c r="T98" s="226"/>
      <c r="U98" s="224"/>
      <c r="V98" s="226"/>
      <c r="W98" s="224"/>
      <c r="X98" s="226"/>
      <c r="Y98" s="224"/>
      <c r="Z98" s="226"/>
      <c r="AA98" s="224"/>
      <c r="AB98" s="226"/>
      <c r="AC98" s="224"/>
      <c r="AD98" s="226"/>
      <c r="AE98" s="224"/>
      <c r="AF98" s="226"/>
      <c r="AG98" s="224"/>
      <c r="AH98" s="226"/>
      <c r="AI98" s="224"/>
      <c r="AJ98" s="226"/>
      <c r="AK98" s="224"/>
      <c r="AL98" s="224"/>
      <c r="AM98" s="224"/>
    </row>
    <row r="99" spans="1:39" ht="15.75" customHeight="1" x14ac:dyDescent="0.25">
      <c r="A99" s="223"/>
      <c r="B99" s="229"/>
      <c r="C99" s="230" t="s">
        <v>110</v>
      </c>
      <c r="D99" s="229"/>
      <c r="E99" s="229"/>
      <c r="F99" s="231"/>
      <c r="G99" s="232"/>
      <c r="H99" s="231"/>
      <c r="I99" s="233"/>
      <c r="J99" s="231"/>
      <c r="K99" s="229"/>
      <c r="L99" s="226"/>
      <c r="M99" s="224"/>
      <c r="N99" s="226"/>
      <c r="O99" s="224"/>
      <c r="P99" s="226"/>
      <c r="Q99" s="224"/>
      <c r="R99" s="226"/>
      <c r="S99" s="224"/>
      <c r="T99" s="226"/>
      <c r="U99" s="224"/>
      <c r="V99" s="226"/>
      <c r="W99" s="224"/>
      <c r="X99" s="226"/>
      <c r="Y99" s="224"/>
      <c r="Z99" s="226"/>
      <c r="AA99" s="224"/>
      <c r="AB99" s="226"/>
      <c r="AC99" s="224"/>
      <c r="AD99" s="226"/>
      <c r="AE99" s="224"/>
      <c r="AF99" s="226"/>
      <c r="AG99" s="224"/>
      <c r="AH99" s="226"/>
      <c r="AI99" s="224"/>
      <c r="AJ99" s="226"/>
      <c r="AK99" s="224"/>
      <c r="AL99" s="224"/>
      <c r="AM99" s="224"/>
    </row>
    <row r="100" spans="1:39" ht="15.75" customHeight="1" x14ac:dyDescent="0.25">
      <c r="A100" s="223"/>
      <c r="B100" s="229"/>
      <c r="C100" s="230" t="s">
        <v>111</v>
      </c>
      <c r="D100" s="229"/>
      <c r="E100" s="229"/>
      <c r="F100" s="231"/>
      <c r="G100" s="232"/>
      <c r="H100" s="231"/>
      <c r="I100" s="233"/>
      <c r="J100" s="231"/>
      <c r="K100" s="229"/>
      <c r="L100" s="226"/>
      <c r="M100" s="224"/>
      <c r="N100" s="226"/>
      <c r="O100" s="224"/>
      <c r="P100" s="226"/>
      <c r="Q100" s="224"/>
      <c r="R100" s="226"/>
      <c r="S100" s="224"/>
      <c r="T100" s="226"/>
      <c r="U100" s="224"/>
      <c r="V100" s="226"/>
      <c r="W100" s="224"/>
      <c r="X100" s="226"/>
      <c r="Y100" s="224"/>
      <c r="Z100" s="226"/>
      <c r="AA100" s="224"/>
      <c r="AB100" s="226"/>
      <c r="AC100" s="224"/>
      <c r="AD100" s="226"/>
      <c r="AE100" s="224"/>
      <c r="AF100" s="226"/>
      <c r="AG100" s="224"/>
      <c r="AH100" s="226"/>
      <c r="AI100" s="224"/>
      <c r="AJ100" s="226"/>
      <c r="AK100" s="224"/>
      <c r="AL100" s="224"/>
      <c r="AM100" s="224"/>
    </row>
    <row r="101" spans="1:39" ht="15.75" customHeight="1" x14ac:dyDescent="0.25">
      <c r="A101" s="223"/>
      <c r="B101" s="229"/>
      <c r="C101" s="230"/>
      <c r="D101" s="229"/>
      <c r="E101" s="229"/>
      <c r="F101" s="231"/>
      <c r="G101" s="232"/>
      <c r="H101" s="231"/>
      <c r="I101" s="233"/>
      <c r="J101" s="231"/>
      <c r="K101" s="229"/>
      <c r="L101" s="226"/>
      <c r="M101" s="224"/>
      <c r="N101" s="226"/>
      <c r="O101" s="224"/>
      <c r="P101" s="226"/>
      <c r="Q101" s="224"/>
      <c r="R101" s="226"/>
      <c r="S101" s="224"/>
      <c r="T101" s="226"/>
      <c r="U101" s="224"/>
      <c r="V101" s="226"/>
      <c r="W101" s="224"/>
      <c r="X101" s="226"/>
      <c r="Y101" s="224"/>
      <c r="Z101" s="226"/>
      <c r="AA101" s="224"/>
      <c r="AB101" s="226"/>
      <c r="AC101" s="224"/>
      <c r="AD101" s="226"/>
      <c r="AE101" s="224"/>
      <c r="AF101" s="226"/>
      <c r="AG101" s="224"/>
      <c r="AH101" s="226"/>
      <c r="AI101" s="224"/>
      <c r="AJ101" s="226"/>
      <c r="AK101" s="224"/>
      <c r="AL101" s="224"/>
      <c r="AM101" s="224"/>
    </row>
    <row r="102" spans="1:39" ht="25.5" customHeight="1" x14ac:dyDescent="0.25">
      <c r="A102" s="223"/>
      <c r="B102" s="229"/>
      <c r="C102" s="230" t="s">
        <v>2038</v>
      </c>
      <c r="D102" s="229"/>
      <c r="E102" s="229"/>
      <c r="F102" s="231"/>
      <c r="G102" s="232"/>
      <c r="H102" s="231"/>
      <c r="I102" s="233"/>
      <c r="J102" s="231"/>
      <c r="K102" s="229"/>
      <c r="L102" s="226"/>
      <c r="M102" s="224"/>
      <c r="N102" s="226"/>
      <c r="O102" s="224"/>
      <c r="P102" s="226"/>
      <c r="Q102" s="224"/>
      <c r="R102" s="226"/>
      <c r="S102" s="224"/>
      <c r="T102" s="226"/>
      <c r="U102" s="224"/>
      <c r="V102" s="226"/>
      <c r="W102" s="224"/>
      <c r="X102" s="226"/>
      <c r="Y102" s="224"/>
      <c r="Z102" s="226"/>
      <c r="AA102" s="224"/>
      <c r="AB102" s="226"/>
      <c r="AC102" s="224"/>
      <c r="AD102" s="226"/>
      <c r="AE102" s="224"/>
      <c r="AF102" s="226"/>
      <c r="AG102" s="224"/>
      <c r="AH102" s="226"/>
      <c r="AI102" s="224"/>
      <c r="AJ102" s="226"/>
      <c r="AK102" s="224"/>
      <c r="AL102" s="224"/>
      <c r="AM102" s="224"/>
    </row>
    <row r="103" spans="1:39" ht="30" customHeight="1" x14ac:dyDescent="0.25">
      <c r="A103" s="223"/>
      <c r="B103" s="229"/>
      <c r="C103" s="234" t="s">
        <v>282</v>
      </c>
      <c r="D103" s="235">
        <f>Tela_1!$AA$63</f>
        <v>0</v>
      </c>
      <c r="E103" s="229"/>
      <c r="F103" s="231"/>
      <c r="G103" s="232"/>
      <c r="H103" s="231"/>
      <c r="I103" s="233"/>
      <c r="J103" s="231"/>
      <c r="K103" s="229"/>
      <c r="L103" s="226"/>
      <c r="M103" s="224"/>
      <c r="N103" s="226"/>
      <c r="O103" s="224"/>
      <c r="P103" s="226"/>
      <c r="Q103" s="224"/>
      <c r="R103" s="226"/>
      <c r="S103" s="224"/>
      <c r="T103" s="226"/>
      <c r="U103" s="224"/>
      <c r="V103" s="226"/>
      <c r="W103" s="224"/>
      <c r="X103" s="226"/>
      <c r="Y103" s="224"/>
      <c r="Z103" s="226"/>
      <c r="AA103" s="224"/>
      <c r="AB103" s="226"/>
      <c r="AC103" s="224"/>
      <c r="AD103" s="226"/>
      <c r="AE103" s="224"/>
      <c r="AF103" s="226"/>
      <c r="AG103" s="224"/>
      <c r="AH103" s="226"/>
      <c r="AI103" s="224"/>
      <c r="AJ103" s="226"/>
      <c r="AK103" s="224"/>
      <c r="AL103" s="224"/>
      <c r="AM103" s="224"/>
    </row>
    <row r="104" spans="1:39" ht="30" customHeight="1" x14ac:dyDescent="0.25">
      <c r="A104" s="223"/>
      <c r="B104" s="229"/>
      <c r="C104" s="234" t="s">
        <v>2039</v>
      </c>
      <c r="D104" s="236">
        <v>1000000</v>
      </c>
      <c r="E104" s="229" t="s">
        <v>2040</v>
      </c>
      <c r="F104" s="231"/>
      <c r="G104" s="232"/>
      <c r="H104" s="231"/>
      <c r="I104" s="233" t="s">
        <v>2040</v>
      </c>
      <c r="J104" s="231"/>
      <c r="K104" s="229"/>
      <c r="L104" s="226"/>
      <c r="M104" s="224"/>
      <c r="N104" s="226"/>
      <c r="O104" s="224"/>
      <c r="P104" s="226"/>
      <c r="Q104" s="224"/>
      <c r="R104" s="226"/>
      <c r="S104" s="224"/>
      <c r="T104" s="226"/>
      <c r="U104" s="224"/>
      <c r="V104" s="226"/>
      <c r="W104" s="224"/>
      <c r="X104" s="226"/>
      <c r="Y104" s="224"/>
      <c r="Z104" s="226"/>
      <c r="AA104" s="224"/>
      <c r="AB104" s="226"/>
      <c r="AC104" s="224"/>
      <c r="AD104" s="226"/>
      <c r="AE104" s="224"/>
      <c r="AF104" s="226"/>
      <c r="AG104" s="224"/>
      <c r="AH104" s="226"/>
      <c r="AI104" s="224"/>
      <c r="AJ104" s="226"/>
      <c r="AK104" s="224"/>
      <c r="AL104" s="224"/>
      <c r="AM104" s="224"/>
    </row>
    <row r="105" spans="1:39" ht="15.75" customHeight="1" x14ac:dyDescent="0.25">
      <c r="A105" s="223"/>
      <c r="B105" s="229"/>
      <c r="C105" s="230"/>
      <c r="D105" s="229"/>
      <c r="E105" s="229"/>
      <c r="F105" s="231"/>
      <c r="G105" s="232"/>
      <c r="H105" s="231"/>
      <c r="I105" s="233"/>
      <c r="J105" s="231"/>
      <c r="K105" s="229"/>
      <c r="L105" s="226"/>
      <c r="M105" s="224"/>
      <c r="N105" s="226"/>
      <c r="O105" s="224"/>
      <c r="P105" s="226"/>
      <c r="Q105" s="224"/>
      <c r="R105" s="226"/>
      <c r="S105" s="224"/>
      <c r="T105" s="226"/>
      <c r="U105" s="224"/>
      <c r="V105" s="226"/>
      <c r="W105" s="224"/>
      <c r="X105" s="226"/>
      <c r="Y105" s="224"/>
      <c r="Z105" s="226"/>
      <c r="AA105" s="224"/>
      <c r="AB105" s="226"/>
      <c r="AC105" s="224"/>
      <c r="AD105" s="226"/>
      <c r="AE105" s="224"/>
      <c r="AF105" s="226"/>
      <c r="AG105" s="224"/>
      <c r="AH105" s="226"/>
      <c r="AI105" s="224"/>
      <c r="AJ105" s="226"/>
      <c r="AK105" s="224"/>
      <c r="AL105" s="224"/>
      <c r="AM105" s="224"/>
    </row>
    <row r="106" spans="1:39" ht="15.75" customHeight="1" x14ac:dyDescent="0.25">
      <c r="A106" s="223"/>
      <c r="B106" s="229"/>
      <c r="C106" s="230"/>
      <c r="D106" s="229" t="s">
        <v>2036</v>
      </c>
      <c r="E106" s="229" t="s">
        <v>2027</v>
      </c>
      <c r="F106" s="231"/>
      <c r="G106" s="232"/>
      <c r="H106" s="231"/>
      <c r="I106" s="233"/>
      <c r="J106" s="231"/>
      <c r="K106" s="229"/>
      <c r="L106" s="226"/>
      <c r="M106" s="224"/>
      <c r="N106" s="226"/>
      <c r="O106" s="224"/>
      <c r="P106" s="226"/>
      <c r="Q106" s="224"/>
      <c r="R106" s="226"/>
      <c r="S106" s="224"/>
      <c r="T106" s="226"/>
      <c r="U106" s="224"/>
      <c r="V106" s="226"/>
      <c r="W106" s="224"/>
      <c r="X106" s="226"/>
      <c r="Y106" s="224"/>
      <c r="Z106" s="226"/>
      <c r="AA106" s="224"/>
      <c r="AB106" s="226"/>
      <c r="AC106" s="224"/>
      <c r="AD106" s="226"/>
      <c r="AE106" s="224"/>
      <c r="AF106" s="226"/>
      <c r="AG106" s="224"/>
      <c r="AH106" s="226"/>
      <c r="AI106" s="224"/>
      <c r="AJ106" s="226"/>
      <c r="AK106" s="224"/>
      <c r="AL106" s="224"/>
      <c r="AM106" s="224"/>
    </row>
    <row r="107" spans="1:39" ht="15.75" customHeight="1" x14ac:dyDescent="0.25">
      <c r="A107" s="223"/>
      <c r="B107" s="229"/>
      <c r="C107" s="230"/>
      <c r="D107" s="229" t="s">
        <v>2041</v>
      </c>
      <c r="E107" s="229" t="s">
        <v>2029</v>
      </c>
      <c r="F107" s="231"/>
      <c r="G107" s="232"/>
      <c r="H107" s="231"/>
      <c r="I107" s="233"/>
      <c r="J107" s="231"/>
      <c r="K107" s="229"/>
      <c r="L107" s="226"/>
      <c r="M107" s="224"/>
      <c r="N107" s="226"/>
      <c r="O107" s="224"/>
      <c r="P107" s="226"/>
      <c r="Q107" s="224"/>
      <c r="R107" s="226"/>
      <c r="S107" s="224"/>
      <c r="T107" s="226"/>
      <c r="U107" s="224"/>
      <c r="V107" s="226"/>
      <c r="W107" s="224"/>
      <c r="X107" s="226"/>
      <c r="Y107" s="224"/>
      <c r="Z107" s="226"/>
      <c r="AA107" s="224"/>
      <c r="AB107" s="226"/>
      <c r="AC107" s="224"/>
      <c r="AD107" s="226"/>
      <c r="AE107" s="224"/>
      <c r="AF107" s="226"/>
      <c r="AG107" s="224"/>
      <c r="AH107" s="226"/>
      <c r="AI107" s="224"/>
      <c r="AJ107" s="226"/>
      <c r="AK107" s="224"/>
      <c r="AL107" s="224"/>
      <c r="AM107" s="224"/>
    </row>
    <row r="108" spans="1:39" ht="15.75" customHeight="1" x14ac:dyDescent="0.25">
      <c r="A108" s="223"/>
      <c r="B108" s="229"/>
      <c r="C108" s="230"/>
      <c r="D108" s="229" t="s">
        <v>2042</v>
      </c>
      <c r="E108" s="229" t="s">
        <v>2029</v>
      </c>
      <c r="F108" s="231"/>
      <c r="G108" s="232"/>
      <c r="H108" s="231"/>
      <c r="I108" s="233"/>
      <c r="J108" s="231"/>
      <c r="K108" s="229"/>
      <c r="L108" s="226"/>
      <c r="M108" s="224"/>
      <c r="N108" s="226"/>
      <c r="O108" s="224"/>
      <c r="P108" s="226"/>
      <c r="Q108" s="224"/>
      <c r="R108" s="226"/>
      <c r="S108" s="224"/>
      <c r="T108" s="226"/>
      <c r="U108" s="224"/>
      <c r="V108" s="226"/>
      <c r="W108" s="224"/>
      <c r="X108" s="226"/>
      <c r="Y108" s="224"/>
      <c r="Z108" s="226"/>
      <c r="AA108" s="224"/>
      <c r="AB108" s="226"/>
      <c r="AC108" s="224"/>
      <c r="AD108" s="226"/>
      <c r="AE108" s="224"/>
      <c r="AF108" s="226"/>
      <c r="AG108" s="224"/>
      <c r="AH108" s="226"/>
      <c r="AI108" s="224"/>
      <c r="AJ108" s="226"/>
      <c r="AK108" s="224"/>
      <c r="AL108" s="224"/>
      <c r="AM108" s="224"/>
    </row>
    <row r="109" spans="1:39" ht="15.75" customHeight="1" x14ac:dyDescent="0.25">
      <c r="A109" s="223"/>
      <c r="B109" s="229"/>
      <c r="C109" s="230"/>
      <c r="D109" s="229" t="s">
        <v>2043</v>
      </c>
      <c r="E109" s="229" t="s">
        <v>2029</v>
      </c>
      <c r="F109" s="231"/>
      <c r="G109" s="232"/>
      <c r="H109" s="231"/>
      <c r="I109" s="233"/>
      <c r="J109" s="231"/>
      <c r="K109" s="229"/>
      <c r="L109" s="226"/>
      <c r="M109" s="224"/>
      <c r="N109" s="226"/>
      <c r="O109" s="224"/>
      <c r="P109" s="226"/>
      <c r="Q109" s="224"/>
      <c r="R109" s="226"/>
      <c r="S109" s="224"/>
      <c r="T109" s="226"/>
      <c r="U109" s="224"/>
      <c r="V109" s="226"/>
      <c r="W109" s="224"/>
      <c r="X109" s="226"/>
      <c r="Y109" s="224"/>
      <c r="Z109" s="226"/>
      <c r="AA109" s="224"/>
      <c r="AB109" s="226"/>
      <c r="AC109" s="224"/>
      <c r="AD109" s="226"/>
      <c r="AE109" s="224"/>
      <c r="AF109" s="226"/>
      <c r="AG109" s="224"/>
      <c r="AH109" s="226"/>
      <c r="AI109" s="224"/>
      <c r="AJ109" s="226"/>
      <c r="AK109" s="224"/>
      <c r="AL109" s="224"/>
      <c r="AM109" s="224"/>
    </row>
    <row r="110" spans="1:39" ht="15.75" customHeight="1" x14ac:dyDescent="0.25">
      <c r="A110" s="223"/>
      <c r="B110" s="229"/>
      <c r="C110" s="230"/>
      <c r="D110" s="229" t="s">
        <v>2044</v>
      </c>
      <c r="E110" s="237" t="s">
        <v>2029</v>
      </c>
      <c r="F110" s="231"/>
      <c r="G110" s="232"/>
      <c r="H110" s="231"/>
      <c r="I110" s="233"/>
      <c r="J110" s="231"/>
      <c r="K110" s="229"/>
      <c r="L110" s="226"/>
      <c r="M110" s="224"/>
      <c r="N110" s="226"/>
      <c r="O110" s="224"/>
      <c r="P110" s="226"/>
      <c r="Q110" s="224"/>
      <c r="R110" s="226"/>
      <c r="S110" s="224"/>
      <c r="T110" s="226"/>
      <c r="U110" s="224"/>
      <c r="V110" s="226"/>
      <c r="W110" s="224"/>
      <c r="X110" s="226"/>
      <c r="Y110" s="224"/>
      <c r="Z110" s="226"/>
      <c r="AA110" s="224"/>
      <c r="AB110" s="226"/>
      <c r="AC110" s="224"/>
      <c r="AD110" s="226"/>
      <c r="AE110" s="224"/>
      <c r="AF110" s="226"/>
      <c r="AG110" s="224"/>
      <c r="AH110" s="226"/>
      <c r="AI110" s="224"/>
      <c r="AJ110" s="226"/>
      <c r="AK110" s="224"/>
      <c r="AL110" s="224"/>
      <c r="AM110" s="224"/>
    </row>
    <row r="111" spans="1:39" ht="15.75" customHeight="1" x14ac:dyDescent="0.25">
      <c r="A111" s="223"/>
      <c r="B111" s="229"/>
      <c r="C111" s="230"/>
      <c r="D111" s="229" t="s">
        <v>2045</v>
      </c>
      <c r="E111" s="237" t="s">
        <v>2029</v>
      </c>
      <c r="F111" s="231"/>
      <c r="G111" s="232"/>
      <c r="H111" s="231"/>
      <c r="I111" s="233"/>
      <c r="J111" s="231"/>
      <c r="K111" s="229"/>
      <c r="L111" s="226"/>
      <c r="M111" s="224"/>
      <c r="N111" s="226"/>
      <c r="O111" s="224"/>
      <c r="P111" s="226"/>
      <c r="Q111" s="224"/>
      <c r="R111" s="226"/>
      <c r="S111" s="224"/>
      <c r="T111" s="226"/>
      <c r="U111" s="224"/>
      <c r="V111" s="226"/>
      <c r="W111" s="224"/>
      <c r="X111" s="226"/>
      <c r="Y111" s="224"/>
      <c r="Z111" s="226"/>
      <c r="AA111" s="224"/>
      <c r="AB111" s="226"/>
      <c r="AC111" s="224"/>
      <c r="AD111" s="226"/>
      <c r="AE111" s="224"/>
      <c r="AF111" s="226"/>
      <c r="AG111" s="224"/>
      <c r="AH111" s="226"/>
      <c r="AI111" s="224"/>
      <c r="AJ111" s="226"/>
      <c r="AK111" s="224"/>
      <c r="AL111" s="224"/>
      <c r="AM111" s="224"/>
    </row>
    <row r="112" spans="1:39" ht="15.75" customHeight="1" x14ac:dyDescent="0.25">
      <c r="A112" s="223"/>
      <c r="B112" s="229"/>
      <c r="C112" s="230"/>
      <c r="D112" s="229" t="s">
        <v>2046</v>
      </c>
      <c r="E112" s="237" t="s">
        <v>2029</v>
      </c>
      <c r="F112" s="231"/>
      <c r="G112" s="232"/>
      <c r="H112" s="231"/>
      <c r="I112" s="233"/>
      <c r="J112" s="231"/>
      <c r="K112" s="229"/>
      <c r="L112" s="226"/>
      <c r="M112" s="224"/>
      <c r="N112" s="226"/>
      <c r="O112" s="224"/>
      <c r="P112" s="226"/>
      <c r="Q112" s="224"/>
      <c r="R112" s="226"/>
      <c r="S112" s="224"/>
      <c r="T112" s="226"/>
      <c r="U112" s="224"/>
      <c r="V112" s="226"/>
      <c r="W112" s="224"/>
      <c r="X112" s="226"/>
      <c r="Y112" s="224"/>
      <c r="Z112" s="226"/>
      <c r="AA112" s="224"/>
      <c r="AB112" s="226"/>
      <c r="AC112" s="224"/>
      <c r="AD112" s="226"/>
      <c r="AE112" s="224"/>
      <c r="AF112" s="226"/>
      <c r="AG112" s="224"/>
      <c r="AH112" s="226"/>
      <c r="AI112" s="224"/>
      <c r="AJ112" s="226"/>
      <c r="AK112" s="224"/>
      <c r="AL112" s="224"/>
      <c r="AM112" s="224"/>
    </row>
    <row r="113" spans="1:39" ht="15.75" customHeight="1" x14ac:dyDescent="0.25">
      <c r="A113" s="223"/>
      <c r="B113" s="229"/>
      <c r="C113" s="230"/>
      <c r="D113" s="229" t="s">
        <v>2047</v>
      </c>
      <c r="E113" s="237" t="s">
        <v>2029</v>
      </c>
      <c r="F113" s="231"/>
      <c r="G113" s="232"/>
      <c r="H113" s="231"/>
      <c r="I113" s="233"/>
      <c r="J113" s="231"/>
      <c r="K113" s="229"/>
      <c r="L113" s="226"/>
      <c r="M113" s="224"/>
      <c r="N113" s="226"/>
      <c r="O113" s="224"/>
      <c r="P113" s="226"/>
      <c r="Q113" s="224"/>
      <c r="R113" s="226"/>
      <c r="S113" s="224"/>
      <c r="T113" s="226"/>
      <c r="U113" s="224"/>
      <c r="V113" s="226"/>
      <c r="W113" s="224"/>
      <c r="X113" s="226"/>
      <c r="Y113" s="224"/>
      <c r="Z113" s="226"/>
      <c r="AA113" s="224"/>
      <c r="AB113" s="226"/>
      <c r="AC113" s="224"/>
      <c r="AD113" s="226"/>
      <c r="AE113" s="224"/>
      <c r="AF113" s="226"/>
      <c r="AG113" s="224"/>
      <c r="AH113" s="226"/>
      <c r="AI113" s="224"/>
      <c r="AJ113" s="226"/>
      <c r="AK113" s="224"/>
      <c r="AL113" s="224"/>
      <c r="AM113" s="224"/>
    </row>
    <row r="114" spans="1:39" ht="15.75" customHeight="1" x14ac:dyDescent="0.25">
      <c r="A114" s="223"/>
      <c r="B114" s="229"/>
      <c r="C114" s="230"/>
      <c r="D114" s="229" t="s">
        <v>2048</v>
      </c>
      <c r="E114" s="237" t="s">
        <v>2029</v>
      </c>
      <c r="F114" s="231"/>
      <c r="G114" s="232"/>
      <c r="H114" s="231"/>
      <c r="I114" s="233"/>
      <c r="J114" s="231"/>
      <c r="K114" s="229"/>
      <c r="L114" s="226"/>
      <c r="M114" s="224"/>
      <c r="N114" s="226"/>
      <c r="O114" s="224"/>
      <c r="P114" s="226"/>
      <c r="Q114" s="224"/>
      <c r="R114" s="226"/>
      <c r="S114" s="224"/>
      <c r="T114" s="226"/>
      <c r="U114" s="224"/>
      <c r="V114" s="226"/>
      <c r="W114" s="224"/>
      <c r="X114" s="226"/>
      <c r="Y114" s="224"/>
      <c r="Z114" s="226"/>
      <c r="AA114" s="224"/>
      <c r="AB114" s="226"/>
      <c r="AC114" s="224"/>
      <c r="AD114" s="226"/>
      <c r="AE114" s="224"/>
      <c r="AF114" s="226"/>
      <c r="AG114" s="224"/>
      <c r="AH114" s="226"/>
      <c r="AI114" s="224"/>
      <c r="AJ114" s="226"/>
      <c r="AK114" s="224"/>
      <c r="AL114" s="224"/>
      <c r="AM114" s="224"/>
    </row>
    <row r="115" spans="1:39" ht="15.75" customHeight="1" x14ac:dyDescent="0.25">
      <c r="A115" s="223"/>
      <c r="B115" s="229"/>
      <c r="C115" s="230"/>
      <c r="D115" s="229" t="s">
        <v>2049</v>
      </c>
      <c r="E115" s="237" t="s">
        <v>2029</v>
      </c>
      <c r="F115" s="231"/>
      <c r="G115" s="232"/>
      <c r="H115" s="231"/>
      <c r="I115" s="233"/>
      <c r="J115" s="231"/>
      <c r="K115" s="229"/>
      <c r="L115" s="226"/>
      <c r="M115" s="224"/>
      <c r="N115" s="226"/>
      <c r="O115" s="224"/>
      <c r="P115" s="226"/>
      <c r="Q115" s="224"/>
      <c r="R115" s="226"/>
      <c r="S115" s="224"/>
      <c r="T115" s="226"/>
      <c r="U115" s="224"/>
      <c r="V115" s="226"/>
      <c r="W115" s="224"/>
      <c r="X115" s="226"/>
      <c r="Y115" s="224"/>
      <c r="Z115" s="226"/>
      <c r="AA115" s="224"/>
      <c r="AB115" s="226"/>
      <c r="AC115" s="224"/>
      <c r="AD115" s="226"/>
      <c r="AE115" s="224"/>
      <c r="AF115" s="226"/>
      <c r="AG115" s="224"/>
      <c r="AH115" s="226"/>
      <c r="AI115" s="224"/>
      <c r="AJ115" s="226"/>
      <c r="AK115" s="224"/>
      <c r="AL115" s="224"/>
      <c r="AM115" s="224"/>
    </row>
    <row r="116" spans="1:39" ht="15.75" customHeight="1" x14ac:dyDescent="0.25">
      <c r="A116" s="223"/>
      <c r="B116" s="229"/>
      <c r="C116" s="230"/>
      <c r="D116" s="229" t="s">
        <v>2050</v>
      </c>
      <c r="E116" s="237" t="s">
        <v>2029</v>
      </c>
      <c r="F116" s="231"/>
      <c r="G116" s="232"/>
      <c r="H116" s="231"/>
      <c r="I116" s="233"/>
      <c r="J116" s="231"/>
      <c r="K116" s="229"/>
      <c r="L116" s="226"/>
      <c r="M116" s="224"/>
      <c r="N116" s="226"/>
      <c r="O116" s="224"/>
      <c r="P116" s="226"/>
      <c r="Q116" s="224"/>
      <c r="R116" s="226"/>
      <c r="S116" s="224"/>
      <c r="T116" s="226"/>
      <c r="U116" s="224"/>
      <c r="V116" s="226"/>
      <c r="W116" s="224"/>
      <c r="X116" s="226"/>
      <c r="Y116" s="224"/>
      <c r="Z116" s="226"/>
      <c r="AA116" s="224"/>
      <c r="AB116" s="226"/>
      <c r="AC116" s="224"/>
      <c r="AD116" s="226"/>
      <c r="AE116" s="224"/>
      <c r="AF116" s="226"/>
      <c r="AG116" s="224"/>
      <c r="AH116" s="226"/>
      <c r="AI116" s="224"/>
      <c r="AJ116" s="226"/>
      <c r="AK116" s="224"/>
      <c r="AL116" s="224"/>
      <c r="AM116" s="224"/>
    </row>
    <row r="117" spans="1:39" ht="15.75" customHeight="1" x14ac:dyDescent="0.25">
      <c r="A117" s="223"/>
      <c r="B117" s="229"/>
      <c r="C117" s="230"/>
      <c r="D117" s="229" t="s">
        <v>2051</v>
      </c>
      <c r="E117" s="237" t="s">
        <v>2029</v>
      </c>
      <c r="F117" s="231"/>
      <c r="G117" s="232"/>
      <c r="H117" s="231"/>
      <c r="I117" s="233"/>
      <c r="J117" s="231"/>
      <c r="K117" s="229"/>
      <c r="L117" s="226"/>
      <c r="M117" s="224"/>
      <c r="N117" s="226"/>
      <c r="O117" s="224"/>
      <c r="P117" s="226"/>
      <c r="Q117" s="224"/>
      <c r="R117" s="226"/>
      <c r="S117" s="224"/>
      <c r="T117" s="226"/>
      <c r="U117" s="224"/>
      <c r="V117" s="226"/>
      <c r="W117" s="224"/>
      <c r="X117" s="226"/>
      <c r="Y117" s="224"/>
      <c r="Z117" s="226"/>
      <c r="AA117" s="224"/>
      <c r="AB117" s="226"/>
      <c r="AC117" s="224"/>
      <c r="AD117" s="226"/>
      <c r="AE117" s="224"/>
      <c r="AF117" s="226"/>
      <c r="AG117" s="224"/>
      <c r="AH117" s="226"/>
      <c r="AI117" s="224"/>
      <c r="AJ117" s="226"/>
      <c r="AK117" s="224"/>
      <c r="AL117" s="224"/>
      <c r="AM117" s="224"/>
    </row>
    <row r="118" spans="1:39" ht="15.75" customHeight="1" x14ac:dyDescent="0.25">
      <c r="A118" s="223"/>
      <c r="B118" s="229"/>
      <c r="C118" s="230"/>
      <c r="D118" s="229" t="s">
        <v>2052</v>
      </c>
      <c r="E118" s="237" t="s">
        <v>2053</v>
      </c>
      <c r="F118" s="231"/>
      <c r="G118" s="232"/>
      <c r="H118" s="231"/>
      <c r="I118" s="233"/>
      <c r="J118" s="231"/>
      <c r="K118" s="229"/>
      <c r="L118" s="226"/>
      <c r="M118" s="224"/>
      <c r="N118" s="226"/>
      <c r="O118" s="224"/>
      <c r="P118" s="226"/>
      <c r="Q118" s="224"/>
      <c r="R118" s="226"/>
      <c r="S118" s="224"/>
      <c r="T118" s="226"/>
      <c r="U118" s="224"/>
      <c r="V118" s="226"/>
      <c r="W118" s="224"/>
      <c r="X118" s="226"/>
      <c r="Y118" s="224"/>
      <c r="Z118" s="226"/>
      <c r="AA118" s="224"/>
      <c r="AB118" s="226"/>
      <c r="AC118" s="224"/>
      <c r="AD118" s="226"/>
      <c r="AE118" s="224"/>
      <c r="AF118" s="226"/>
      <c r="AG118" s="224"/>
      <c r="AH118" s="226"/>
      <c r="AI118" s="224"/>
      <c r="AJ118" s="226"/>
      <c r="AK118" s="224"/>
      <c r="AL118" s="224"/>
      <c r="AM118" s="224"/>
    </row>
    <row r="119" spans="1:39" ht="15.75" customHeight="1" x14ac:dyDescent="0.25">
      <c r="A119" s="223"/>
      <c r="B119" s="229"/>
      <c r="C119" s="230"/>
      <c r="D119" s="229" t="s">
        <v>2054</v>
      </c>
      <c r="E119" s="237" t="s">
        <v>2055</v>
      </c>
      <c r="F119" s="231"/>
      <c r="G119" s="232"/>
      <c r="H119" s="231"/>
      <c r="I119" s="233"/>
      <c r="J119" s="231"/>
      <c r="K119" s="229"/>
      <c r="L119" s="226"/>
      <c r="M119" s="224"/>
      <c r="N119" s="226"/>
      <c r="O119" s="224"/>
      <c r="P119" s="226"/>
      <c r="Q119" s="224"/>
      <c r="R119" s="226"/>
      <c r="S119" s="224"/>
      <c r="T119" s="226"/>
      <c r="U119" s="224"/>
      <c r="V119" s="226"/>
      <c r="W119" s="224"/>
      <c r="X119" s="226"/>
      <c r="Y119" s="224"/>
      <c r="Z119" s="226"/>
      <c r="AA119" s="224"/>
      <c r="AB119" s="226"/>
      <c r="AC119" s="224"/>
      <c r="AD119" s="226"/>
      <c r="AE119" s="224"/>
      <c r="AF119" s="226"/>
      <c r="AG119" s="224"/>
      <c r="AH119" s="226"/>
      <c r="AI119" s="224"/>
      <c r="AJ119" s="226"/>
      <c r="AK119" s="224"/>
      <c r="AL119" s="224"/>
      <c r="AM119" s="224"/>
    </row>
    <row r="120" spans="1:39" ht="15.75" customHeight="1" x14ac:dyDescent="0.25">
      <c r="A120" s="223"/>
      <c r="B120" s="229"/>
      <c r="C120" s="230"/>
      <c r="D120" s="229" t="s">
        <v>2056</v>
      </c>
      <c r="E120" s="237" t="s">
        <v>2057</v>
      </c>
      <c r="F120" s="231"/>
      <c r="G120" s="232"/>
      <c r="H120" s="231"/>
      <c r="I120" s="233"/>
      <c r="J120" s="231"/>
      <c r="K120" s="229"/>
      <c r="L120" s="226"/>
      <c r="M120" s="224"/>
      <c r="N120" s="226"/>
      <c r="O120" s="224"/>
      <c r="P120" s="226"/>
      <c r="Q120" s="224"/>
      <c r="R120" s="226"/>
      <c r="S120" s="224"/>
      <c r="T120" s="226"/>
      <c r="U120" s="224"/>
      <c r="V120" s="226"/>
      <c r="W120" s="224"/>
      <c r="X120" s="226"/>
      <c r="Y120" s="224"/>
      <c r="Z120" s="226"/>
      <c r="AA120" s="224"/>
      <c r="AB120" s="226"/>
      <c r="AC120" s="224"/>
      <c r="AD120" s="226"/>
      <c r="AE120" s="224"/>
      <c r="AF120" s="226"/>
      <c r="AG120" s="224"/>
      <c r="AH120" s="226"/>
      <c r="AI120" s="224"/>
      <c r="AJ120" s="226"/>
      <c r="AK120" s="224"/>
      <c r="AL120" s="224"/>
      <c r="AM120" s="224"/>
    </row>
    <row r="121" spans="1:39" ht="15.75" customHeight="1" x14ac:dyDescent="0.25">
      <c r="A121" s="223"/>
      <c r="B121" s="229"/>
      <c r="C121" s="230"/>
      <c r="D121" s="229" t="s">
        <v>2058</v>
      </c>
      <c r="E121" s="237" t="s">
        <v>2029</v>
      </c>
      <c r="F121" s="231"/>
      <c r="G121" s="232"/>
      <c r="H121" s="231"/>
      <c r="I121" s="233"/>
      <c r="J121" s="231"/>
      <c r="K121" s="229"/>
      <c r="L121" s="226"/>
      <c r="M121" s="224"/>
      <c r="N121" s="226"/>
      <c r="O121" s="224"/>
      <c r="P121" s="226"/>
      <c r="Q121" s="224"/>
      <c r="R121" s="226"/>
      <c r="S121" s="224"/>
      <c r="T121" s="226"/>
      <c r="U121" s="224"/>
      <c r="V121" s="226"/>
      <c r="W121" s="224"/>
      <c r="X121" s="226"/>
      <c r="Y121" s="224"/>
      <c r="Z121" s="226"/>
      <c r="AA121" s="224"/>
      <c r="AB121" s="226"/>
      <c r="AC121" s="224"/>
      <c r="AD121" s="226"/>
      <c r="AE121" s="224"/>
      <c r="AF121" s="226"/>
      <c r="AG121" s="224"/>
      <c r="AH121" s="226"/>
      <c r="AI121" s="224"/>
      <c r="AJ121" s="226"/>
      <c r="AK121" s="224"/>
      <c r="AL121" s="224"/>
      <c r="AM121" s="224"/>
    </row>
    <row r="122" spans="1:39" ht="15.75" customHeight="1" x14ac:dyDescent="0.25">
      <c r="A122" s="223"/>
      <c r="B122" s="229"/>
      <c r="C122" s="230"/>
      <c r="D122" s="229" t="s">
        <v>2059</v>
      </c>
      <c r="E122" s="237" t="s">
        <v>2029</v>
      </c>
      <c r="F122" s="231"/>
      <c r="G122" s="232"/>
      <c r="H122" s="231"/>
      <c r="I122" s="233"/>
      <c r="J122" s="231"/>
      <c r="K122" s="229"/>
      <c r="L122" s="226"/>
      <c r="M122" s="224"/>
      <c r="N122" s="226"/>
      <c r="O122" s="224"/>
      <c r="P122" s="226"/>
      <c r="Q122" s="224"/>
      <c r="R122" s="226"/>
      <c r="S122" s="224"/>
      <c r="T122" s="226"/>
      <c r="U122" s="224"/>
      <c r="V122" s="226"/>
      <c r="W122" s="224"/>
      <c r="X122" s="226"/>
      <c r="Y122" s="224"/>
      <c r="Z122" s="226"/>
      <c r="AA122" s="224"/>
      <c r="AB122" s="226"/>
      <c r="AC122" s="224"/>
      <c r="AD122" s="226"/>
      <c r="AE122" s="224"/>
      <c r="AF122" s="226"/>
      <c r="AG122" s="224"/>
      <c r="AH122" s="226"/>
      <c r="AI122" s="224"/>
      <c r="AJ122" s="226"/>
      <c r="AK122" s="224"/>
      <c r="AL122" s="224"/>
      <c r="AM122" s="224"/>
    </row>
    <row r="123" spans="1:39" ht="15.75" customHeight="1" x14ac:dyDescent="0.25">
      <c r="A123" s="223"/>
      <c r="B123" s="229"/>
      <c r="C123" s="230"/>
      <c r="D123" s="229" t="s">
        <v>2060</v>
      </c>
      <c r="E123" s="237" t="s">
        <v>2029</v>
      </c>
      <c r="F123" s="231"/>
      <c r="G123" s="232"/>
      <c r="H123" s="231"/>
      <c r="I123" s="233"/>
      <c r="J123" s="231"/>
      <c r="K123" s="229"/>
      <c r="L123" s="226"/>
      <c r="M123" s="224"/>
      <c r="N123" s="226"/>
      <c r="O123" s="224"/>
      <c r="P123" s="226"/>
      <c r="Q123" s="224"/>
      <c r="R123" s="226"/>
      <c r="S123" s="224"/>
      <c r="T123" s="226"/>
      <c r="U123" s="224"/>
      <c r="V123" s="226"/>
      <c r="W123" s="224"/>
      <c r="X123" s="226"/>
      <c r="Y123" s="224"/>
      <c r="Z123" s="226"/>
      <c r="AA123" s="224"/>
      <c r="AB123" s="226"/>
      <c r="AC123" s="224"/>
      <c r="AD123" s="226"/>
      <c r="AE123" s="224"/>
      <c r="AF123" s="226"/>
      <c r="AG123" s="224"/>
      <c r="AH123" s="226"/>
      <c r="AI123" s="224"/>
      <c r="AJ123" s="226"/>
      <c r="AK123" s="224"/>
      <c r="AL123" s="224"/>
      <c r="AM123" s="224"/>
    </row>
    <row r="124" spans="1:39" ht="15.75" customHeight="1" x14ac:dyDescent="0.25">
      <c r="A124" s="223"/>
      <c r="B124" s="229"/>
      <c r="C124" s="230"/>
      <c r="D124" s="229" t="s">
        <v>2061</v>
      </c>
      <c r="E124" s="237" t="s">
        <v>2062</v>
      </c>
      <c r="F124" s="231"/>
      <c r="G124" s="232"/>
      <c r="H124" s="231"/>
      <c r="I124" s="233"/>
      <c r="J124" s="231"/>
      <c r="K124" s="229"/>
      <c r="L124" s="226"/>
      <c r="M124" s="224"/>
      <c r="N124" s="226"/>
      <c r="O124" s="224"/>
      <c r="P124" s="226"/>
      <c r="Q124" s="224"/>
      <c r="R124" s="226"/>
      <c r="S124" s="224"/>
      <c r="T124" s="226"/>
      <c r="U124" s="224"/>
      <c r="V124" s="226"/>
      <c r="W124" s="224"/>
      <c r="X124" s="226"/>
      <c r="Y124" s="224"/>
      <c r="Z124" s="226"/>
      <c r="AA124" s="224"/>
      <c r="AB124" s="226"/>
      <c r="AC124" s="224"/>
      <c r="AD124" s="226"/>
      <c r="AE124" s="224"/>
      <c r="AF124" s="226"/>
      <c r="AG124" s="224"/>
      <c r="AH124" s="226"/>
      <c r="AI124" s="224"/>
      <c r="AJ124" s="226"/>
      <c r="AK124" s="224"/>
      <c r="AL124" s="224"/>
      <c r="AM124" s="224"/>
    </row>
    <row r="125" spans="1:39" ht="15.75" customHeight="1" x14ac:dyDescent="0.25">
      <c r="A125" s="223"/>
      <c r="B125" s="229"/>
      <c r="C125" s="230"/>
      <c r="D125" s="238" t="s">
        <v>2063</v>
      </c>
      <c r="E125" s="237" t="s">
        <v>2064</v>
      </c>
      <c r="F125" s="231"/>
      <c r="G125" s="232"/>
      <c r="H125" s="231"/>
      <c r="I125" s="233"/>
      <c r="J125" s="231"/>
      <c r="K125" s="229"/>
      <c r="L125" s="226"/>
      <c r="M125" s="224"/>
      <c r="N125" s="226"/>
      <c r="O125" s="224"/>
      <c r="P125" s="226"/>
      <c r="Q125" s="224"/>
      <c r="R125" s="226"/>
      <c r="S125" s="224"/>
      <c r="T125" s="226"/>
      <c r="U125" s="224"/>
      <c r="V125" s="226"/>
      <c r="W125" s="224"/>
      <c r="X125" s="226"/>
      <c r="Y125" s="224"/>
      <c r="Z125" s="226"/>
      <c r="AA125" s="224"/>
      <c r="AB125" s="226"/>
      <c r="AC125" s="224"/>
      <c r="AD125" s="226"/>
      <c r="AE125" s="224"/>
      <c r="AF125" s="226"/>
      <c r="AG125" s="224"/>
      <c r="AH125" s="226"/>
      <c r="AI125" s="224"/>
      <c r="AJ125" s="226"/>
      <c r="AK125" s="224"/>
      <c r="AL125" s="224"/>
      <c r="AM125" s="224"/>
    </row>
    <row r="126" spans="1:39" ht="15.75" customHeight="1" x14ac:dyDescent="0.25">
      <c r="A126" s="223"/>
      <c r="B126" s="229"/>
      <c r="C126" s="230"/>
      <c r="D126" s="229" t="s">
        <v>2065</v>
      </c>
      <c r="E126" s="239" t="s">
        <v>2029</v>
      </c>
      <c r="F126" s="231"/>
      <c r="G126" s="232"/>
      <c r="H126" s="231"/>
      <c r="I126" s="233"/>
      <c r="J126" s="231"/>
      <c r="K126" s="229"/>
      <c r="L126" s="226"/>
      <c r="M126" s="224"/>
      <c r="N126" s="226"/>
      <c r="O126" s="224"/>
      <c r="P126" s="226"/>
      <c r="Q126" s="224"/>
      <c r="R126" s="226"/>
      <c r="S126" s="224"/>
      <c r="T126" s="226"/>
      <c r="U126" s="224"/>
      <c r="V126" s="226"/>
      <c r="W126" s="224"/>
      <c r="X126" s="226"/>
      <c r="Y126" s="224"/>
      <c r="Z126" s="226"/>
      <c r="AA126" s="224"/>
      <c r="AB126" s="226"/>
      <c r="AC126" s="224"/>
      <c r="AD126" s="226"/>
      <c r="AE126" s="224"/>
      <c r="AF126" s="226"/>
      <c r="AG126" s="224"/>
      <c r="AH126" s="226"/>
      <c r="AI126" s="224"/>
      <c r="AJ126" s="226"/>
      <c r="AK126" s="224"/>
      <c r="AL126" s="224"/>
      <c r="AM126" s="224"/>
    </row>
    <row r="127" spans="1:39" ht="15.75" customHeight="1" x14ac:dyDescent="0.25">
      <c r="A127" s="223"/>
      <c r="B127" s="229"/>
      <c r="C127" s="230"/>
      <c r="D127" s="229" t="s">
        <v>2066</v>
      </c>
      <c r="E127" s="237" t="s">
        <v>2027</v>
      </c>
      <c r="F127" s="231"/>
      <c r="G127" s="232"/>
      <c r="H127" s="231"/>
      <c r="I127" s="233"/>
      <c r="J127" s="231"/>
      <c r="K127" s="229"/>
      <c r="L127" s="226"/>
      <c r="M127" s="224"/>
      <c r="N127" s="226"/>
      <c r="O127" s="224"/>
      <c r="P127" s="226"/>
      <c r="Q127" s="224"/>
      <c r="R127" s="226"/>
      <c r="S127" s="224"/>
      <c r="T127" s="226"/>
      <c r="U127" s="224"/>
      <c r="V127" s="226"/>
      <c r="W127" s="224"/>
      <c r="X127" s="226"/>
      <c r="Y127" s="224"/>
      <c r="Z127" s="226"/>
      <c r="AA127" s="224"/>
      <c r="AB127" s="226"/>
      <c r="AC127" s="224"/>
      <c r="AD127" s="226"/>
      <c r="AE127" s="224"/>
      <c r="AF127" s="226"/>
      <c r="AG127" s="224"/>
      <c r="AH127" s="226"/>
      <c r="AI127" s="224"/>
      <c r="AJ127" s="226"/>
      <c r="AK127" s="224"/>
      <c r="AL127" s="224"/>
      <c r="AM127" s="224"/>
    </row>
    <row r="128" spans="1:39" ht="15.75" customHeight="1" x14ac:dyDescent="0.25">
      <c r="A128" s="223"/>
      <c r="B128" s="229"/>
      <c r="C128" s="230"/>
      <c r="D128" s="229" t="s">
        <v>2067</v>
      </c>
      <c r="E128" s="237" t="s">
        <v>2029</v>
      </c>
      <c r="F128" s="231"/>
      <c r="G128" s="232"/>
      <c r="H128" s="231"/>
      <c r="I128" s="233"/>
      <c r="J128" s="231"/>
      <c r="K128" s="229"/>
      <c r="L128" s="226"/>
      <c r="M128" s="224"/>
      <c r="N128" s="226"/>
      <c r="O128" s="224"/>
      <c r="P128" s="226"/>
      <c r="Q128" s="224"/>
      <c r="R128" s="226"/>
      <c r="S128" s="224"/>
      <c r="T128" s="226"/>
      <c r="U128" s="224"/>
      <c r="V128" s="226"/>
      <c r="W128" s="224"/>
      <c r="X128" s="226"/>
      <c r="Y128" s="224"/>
      <c r="Z128" s="226"/>
      <c r="AA128" s="224"/>
      <c r="AB128" s="226"/>
      <c r="AC128" s="224"/>
      <c r="AD128" s="226"/>
      <c r="AE128" s="224"/>
      <c r="AF128" s="226"/>
      <c r="AG128" s="224"/>
      <c r="AH128" s="226"/>
      <c r="AI128" s="224"/>
      <c r="AJ128" s="226"/>
      <c r="AK128" s="224"/>
      <c r="AL128" s="224"/>
      <c r="AM128" s="224"/>
    </row>
    <row r="129" spans="1:39" ht="15.75" customHeight="1" x14ac:dyDescent="0.25">
      <c r="A129" s="223"/>
      <c r="B129" s="229"/>
      <c r="C129" s="230"/>
      <c r="D129" s="229" t="s">
        <v>2068</v>
      </c>
      <c r="E129" s="237" t="s">
        <v>2029</v>
      </c>
      <c r="F129" s="231"/>
      <c r="G129" s="232"/>
      <c r="H129" s="231"/>
      <c r="I129" s="233"/>
      <c r="J129" s="231"/>
      <c r="K129" s="229"/>
      <c r="L129" s="226"/>
      <c r="M129" s="224"/>
      <c r="N129" s="226"/>
      <c r="O129" s="224"/>
      <c r="P129" s="226"/>
      <c r="Q129" s="224"/>
      <c r="R129" s="226"/>
      <c r="S129" s="224"/>
      <c r="T129" s="226"/>
      <c r="U129" s="224"/>
      <c r="V129" s="226"/>
      <c r="W129" s="224"/>
      <c r="X129" s="226"/>
      <c r="Y129" s="224"/>
      <c r="Z129" s="226"/>
      <c r="AA129" s="224"/>
      <c r="AB129" s="226"/>
      <c r="AC129" s="224"/>
      <c r="AD129" s="226"/>
      <c r="AE129" s="224"/>
      <c r="AF129" s="226"/>
      <c r="AG129" s="224"/>
      <c r="AH129" s="226"/>
      <c r="AI129" s="224"/>
      <c r="AJ129" s="226"/>
      <c r="AK129" s="224"/>
      <c r="AL129" s="224"/>
      <c r="AM129" s="224"/>
    </row>
    <row r="130" spans="1:39" ht="15.75" customHeight="1" x14ac:dyDescent="0.25">
      <c r="A130" s="223"/>
      <c r="B130" s="229"/>
      <c r="C130" s="230"/>
      <c r="D130" s="229" t="s">
        <v>2069</v>
      </c>
      <c r="E130" s="237" t="s">
        <v>2029</v>
      </c>
      <c r="F130" s="231"/>
      <c r="G130" s="232"/>
      <c r="H130" s="231"/>
      <c r="I130" s="233"/>
      <c r="J130" s="231"/>
      <c r="K130" s="229"/>
      <c r="L130" s="226"/>
      <c r="M130" s="224"/>
      <c r="N130" s="226"/>
      <c r="O130" s="224"/>
      <c r="P130" s="226"/>
      <c r="Q130" s="224"/>
      <c r="R130" s="226"/>
      <c r="S130" s="224"/>
      <c r="T130" s="226"/>
      <c r="U130" s="224"/>
      <c r="V130" s="226"/>
      <c r="W130" s="224"/>
      <c r="X130" s="226"/>
      <c r="Y130" s="224"/>
      <c r="Z130" s="226"/>
      <c r="AA130" s="224"/>
      <c r="AB130" s="226"/>
      <c r="AC130" s="224"/>
      <c r="AD130" s="226"/>
      <c r="AE130" s="224"/>
      <c r="AF130" s="226"/>
      <c r="AG130" s="224"/>
      <c r="AH130" s="226"/>
      <c r="AI130" s="224"/>
      <c r="AJ130" s="226"/>
      <c r="AK130" s="224"/>
      <c r="AL130" s="224"/>
      <c r="AM130" s="224"/>
    </row>
    <row r="131" spans="1:39" ht="15.75" customHeight="1" x14ac:dyDescent="0.25">
      <c r="A131" s="223"/>
      <c r="B131" s="229"/>
      <c r="C131" s="230"/>
      <c r="D131" s="229" t="s">
        <v>2070</v>
      </c>
      <c r="E131" s="237" t="s">
        <v>2029</v>
      </c>
      <c r="F131" s="231"/>
      <c r="G131" s="232"/>
      <c r="H131" s="231"/>
      <c r="I131" s="233"/>
      <c r="J131" s="231"/>
      <c r="K131" s="229"/>
      <c r="L131" s="226"/>
      <c r="M131" s="224"/>
      <c r="N131" s="226"/>
      <c r="O131" s="224"/>
      <c r="P131" s="226"/>
      <c r="Q131" s="224"/>
      <c r="R131" s="226"/>
      <c r="S131" s="224"/>
      <c r="T131" s="226"/>
      <c r="U131" s="224"/>
      <c r="V131" s="226"/>
      <c r="W131" s="224"/>
      <c r="X131" s="226"/>
      <c r="Y131" s="224"/>
      <c r="Z131" s="226"/>
      <c r="AA131" s="224"/>
      <c r="AB131" s="226"/>
      <c r="AC131" s="224"/>
      <c r="AD131" s="226"/>
      <c r="AE131" s="224"/>
      <c r="AF131" s="226"/>
      <c r="AG131" s="224"/>
      <c r="AH131" s="226"/>
      <c r="AI131" s="224"/>
      <c r="AJ131" s="226"/>
      <c r="AK131" s="224"/>
      <c r="AL131" s="224"/>
      <c r="AM131" s="224"/>
    </row>
    <row r="132" spans="1:39" ht="15.75" customHeight="1" x14ac:dyDescent="0.25">
      <c r="A132" s="223"/>
      <c r="B132" s="229"/>
      <c r="C132" s="230"/>
      <c r="D132" s="229" t="s">
        <v>2071</v>
      </c>
      <c r="E132" s="237" t="s">
        <v>2029</v>
      </c>
      <c r="F132" s="231"/>
      <c r="G132" s="232"/>
      <c r="H132" s="231"/>
      <c r="I132" s="233"/>
      <c r="J132" s="231"/>
      <c r="K132" s="229"/>
      <c r="L132" s="226"/>
      <c r="M132" s="224"/>
      <c r="N132" s="226"/>
      <c r="O132" s="224"/>
      <c r="P132" s="226"/>
      <c r="Q132" s="224"/>
      <c r="R132" s="226"/>
      <c r="S132" s="224"/>
      <c r="T132" s="226"/>
      <c r="U132" s="224"/>
      <c r="V132" s="226"/>
      <c r="W132" s="224"/>
      <c r="X132" s="226"/>
      <c r="Y132" s="224"/>
      <c r="Z132" s="226"/>
      <c r="AA132" s="224"/>
      <c r="AB132" s="226"/>
      <c r="AC132" s="224"/>
      <c r="AD132" s="226"/>
      <c r="AE132" s="224"/>
      <c r="AF132" s="226"/>
      <c r="AG132" s="224"/>
      <c r="AH132" s="226"/>
      <c r="AI132" s="224"/>
      <c r="AJ132" s="226"/>
      <c r="AK132" s="224"/>
      <c r="AL132" s="224"/>
      <c r="AM132" s="224"/>
    </row>
    <row r="133" spans="1:39" ht="15.75" customHeight="1" x14ac:dyDescent="0.25">
      <c r="A133" s="223"/>
      <c r="B133" s="229"/>
      <c r="C133" s="230"/>
      <c r="D133" s="229" t="s">
        <v>2072</v>
      </c>
      <c r="E133" s="237" t="s">
        <v>2029</v>
      </c>
      <c r="F133" s="231"/>
      <c r="G133" s="232"/>
      <c r="H133" s="231"/>
      <c r="I133" s="233"/>
      <c r="J133" s="231"/>
      <c r="K133" s="229"/>
      <c r="L133" s="226"/>
      <c r="M133" s="224"/>
      <c r="N133" s="226"/>
      <c r="O133" s="224"/>
      <c r="P133" s="226"/>
      <c r="Q133" s="224"/>
      <c r="R133" s="226"/>
      <c r="S133" s="224"/>
      <c r="T133" s="226"/>
      <c r="U133" s="224"/>
      <c r="V133" s="226"/>
      <c r="W133" s="224"/>
      <c r="X133" s="226"/>
      <c r="Y133" s="224"/>
      <c r="Z133" s="226"/>
      <c r="AA133" s="224"/>
      <c r="AB133" s="226"/>
      <c r="AC133" s="224"/>
      <c r="AD133" s="226"/>
      <c r="AE133" s="224"/>
      <c r="AF133" s="226"/>
      <c r="AG133" s="224"/>
      <c r="AH133" s="226"/>
      <c r="AI133" s="224"/>
      <c r="AJ133" s="226"/>
      <c r="AK133" s="224"/>
      <c r="AL133" s="224"/>
      <c r="AM133" s="224"/>
    </row>
    <row r="134" spans="1:39" ht="15.75" customHeight="1" x14ac:dyDescent="0.25">
      <c r="A134" s="223"/>
      <c r="B134" s="229"/>
      <c r="C134" s="230"/>
      <c r="D134" s="229" t="s">
        <v>2073</v>
      </c>
      <c r="E134" s="237" t="s">
        <v>2029</v>
      </c>
      <c r="F134" s="231"/>
      <c r="G134" s="232"/>
      <c r="H134" s="231"/>
      <c r="I134" s="233"/>
      <c r="J134" s="231"/>
      <c r="K134" s="229"/>
      <c r="L134" s="226"/>
      <c r="M134" s="224"/>
      <c r="N134" s="226"/>
      <c r="O134" s="224"/>
      <c r="P134" s="226"/>
      <c r="Q134" s="224"/>
      <c r="R134" s="226"/>
      <c r="S134" s="224"/>
      <c r="T134" s="226"/>
      <c r="U134" s="224"/>
      <c r="V134" s="226"/>
      <c r="W134" s="224"/>
      <c r="X134" s="226"/>
      <c r="Y134" s="224"/>
      <c r="Z134" s="226"/>
      <c r="AA134" s="224"/>
      <c r="AB134" s="226"/>
      <c r="AC134" s="224"/>
      <c r="AD134" s="226"/>
      <c r="AE134" s="224"/>
      <c r="AF134" s="226"/>
      <c r="AG134" s="224"/>
      <c r="AH134" s="226"/>
      <c r="AI134" s="224"/>
      <c r="AJ134" s="226"/>
      <c r="AK134" s="224"/>
      <c r="AL134" s="224"/>
      <c r="AM134" s="224"/>
    </row>
    <row r="135" spans="1:39" ht="15.75" customHeight="1" x14ac:dyDescent="0.25">
      <c r="A135" s="223"/>
      <c r="B135" s="229"/>
      <c r="C135" s="230"/>
      <c r="D135" s="229" t="s">
        <v>2074</v>
      </c>
      <c r="E135" s="237" t="s">
        <v>2029</v>
      </c>
      <c r="F135" s="231"/>
      <c r="G135" s="232"/>
      <c r="H135" s="231"/>
      <c r="I135" s="233"/>
      <c r="J135" s="231"/>
      <c r="K135" s="229"/>
      <c r="L135" s="226"/>
      <c r="M135" s="224"/>
      <c r="N135" s="226"/>
      <c r="O135" s="224"/>
      <c r="P135" s="226"/>
      <c r="Q135" s="224"/>
      <c r="R135" s="226"/>
      <c r="S135" s="224"/>
      <c r="T135" s="226"/>
      <c r="U135" s="224"/>
      <c r="V135" s="226"/>
      <c r="W135" s="224"/>
      <c r="X135" s="226"/>
      <c r="Y135" s="224"/>
      <c r="Z135" s="226"/>
      <c r="AA135" s="224"/>
      <c r="AB135" s="226"/>
      <c r="AC135" s="224"/>
      <c r="AD135" s="226"/>
      <c r="AE135" s="224"/>
      <c r="AF135" s="226"/>
      <c r="AG135" s="224"/>
      <c r="AH135" s="226"/>
      <c r="AI135" s="224"/>
      <c r="AJ135" s="226"/>
      <c r="AK135" s="224"/>
      <c r="AL135" s="224"/>
      <c r="AM135" s="224"/>
    </row>
    <row r="136" spans="1:39" ht="15.75" customHeight="1" x14ac:dyDescent="0.25">
      <c r="A136" s="223"/>
      <c r="B136" s="229"/>
      <c r="C136" s="230"/>
      <c r="D136" s="229" t="s">
        <v>2075</v>
      </c>
      <c r="E136" s="237" t="s">
        <v>2029</v>
      </c>
      <c r="F136" s="231"/>
      <c r="G136" s="232"/>
      <c r="H136" s="231"/>
      <c r="I136" s="233"/>
      <c r="J136" s="231"/>
      <c r="K136" s="229"/>
      <c r="L136" s="226"/>
      <c r="M136" s="224"/>
      <c r="N136" s="226"/>
      <c r="O136" s="224"/>
      <c r="P136" s="226"/>
      <c r="Q136" s="224"/>
      <c r="R136" s="226"/>
      <c r="S136" s="224"/>
      <c r="T136" s="226"/>
      <c r="U136" s="224"/>
      <c r="V136" s="226"/>
      <c r="W136" s="224"/>
      <c r="X136" s="226"/>
      <c r="Y136" s="224"/>
      <c r="Z136" s="226"/>
      <c r="AA136" s="224"/>
      <c r="AB136" s="226"/>
      <c r="AC136" s="224"/>
      <c r="AD136" s="226"/>
      <c r="AE136" s="224"/>
      <c r="AF136" s="226"/>
      <c r="AG136" s="224"/>
      <c r="AH136" s="226"/>
      <c r="AI136" s="224"/>
      <c r="AJ136" s="226"/>
      <c r="AK136" s="224"/>
      <c r="AL136" s="224"/>
      <c r="AM136" s="224"/>
    </row>
    <row r="137" spans="1:39" ht="15.75" customHeight="1" x14ac:dyDescent="0.25">
      <c r="A137" s="223"/>
      <c r="B137" s="229"/>
      <c r="C137" s="230"/>
      <c r="D137" s="229" t="s">
        <v>2076</v>
      </c>
      <c r="E137" s="237" t="s">
        <v>2029</v>
      </c>
      <c r="F137" s="231"/>
      <c r="G137" s="232"/>
      <c r="H137" s="231"/>
      <c r="I137" s="233"/>
      <c r="J137" s="231"/>
      <c r="K137" s="229"/>
      <c r="L137" s="226"/>
      <c r="M137" s="224"/>
      <c r="N137" s="226"/>
      <c r="O137" s="224"/>
      <c r="P137" s="226"/>
      <c r="Q137" s="224"/>
      <c r="R137" s="226"/>
      <c r="S137" s="224"/>
      <c r="T137" s="226"/>
      <c r="U137" s="224"/>
      <c r="V137" s="226"/>
      <c r="W137" s="224"/>
      <c r="X137" s="226"/>
      <c r="Y137" s="224"/>
      <c r="Z137" s="226"/>
      <c r="AA137" s="224"/>
      <c r="AB137" s="226"/>
      <c r="AC137" s="224"/>
      <c r="AD137" s="226"/>
      <c r="AE137" s="224"/>
      <c r="AF137" s="226"/>
      <c r="AG137" s="224"/>
      <c r="AH137" s="226"/>
      <c r="AI137" s="224"/>
      <c r="AJ137" s="226"/>
      <c r="AK137" s="224"/>
      <c r="AL137" s="224"/>
      <c r="AM137" s="224"/>
    </row>
    <row r="138" spans="1:39" ht="15.75" customHeight="1" x14ac:dyDescent="0.25">
      <c r="A138" s="223"/>
      <c r="B138" s="229"/>
      <c r="C138" s="230"/>
      <c r="D138" s="229" t="s">
        <v>2077</v>
      </c>
      <c r="E138" s="237" t="s">
        <v>2029</v>
      </c>
      <c r="F138" s="231"/>
      <c r="G138" s="232"/>
      <c r="H138" s="231"/>
      <c r="I138" s="233"/>
      <c r="J138" s="231"/>
      <c r="K138" s="229"/>
      <c r="L138" s="226"/>
      <c r="M138" s="224"/>
      <c r="N138" s="226"/>
      <c r="O138" s="224"/>
      <c r="P138" s="226"/>
      <c r="Q138" s="224"/>
      <c r="R138" s="226"/>
      <c r="S138" s="224"/>
      <c r="T138" s="226"/>
      <c r="U138" s="224"/>
      <c r="V138" s="226"/>
      <c r="W138" s="224"/>
      <c r="X138" s="226"/>
      <c r="Y138" s="224"/>
      <c r="Z138" s="226"/>
      <c r="AA138" s="224"/>
      <c r="AB138" s="226"/>
      <c r="AC138" s="224"/>
      <c r="AD138" s="226"/>
      <c r="AE138" s="224"/>
      <c r="AF138" s="226"/>
      <c r="AG138" s="224"/>
      <c r="AH138" s="226"/>
      <c r="AI138" s="224"/>
      <c r="AJ138" s="226"/>
      <c r="AK138" s="224"/>
      <c r="AL138" s="224"/>
      <c r="AM138" s="224"/>
    </row>
    <row r="139" spans="1:39" ht="15.75" customHeight="1" x14ac:dyDescent="0.25">
      <c r="A139" s="223"/>
      <c r="B139" s="229"/>
      <c r="C139" s="230"/>
      <c r="D139" s="229" t="s">
        <v>2078</v>
      </c>
      <c r="E139" s="237" t="s">
        <v>2029</v>
      </c>
      <c r="F139" s="231"/>
      <c r="G139" s="232"/>
      <c r="H139" s="231"/>
      <c r="I139" s="233"/>
      <c r="J139" s="231"/>
      <c r="K139" s="229"/>
      <c r="L139" s="226"/>
      <c r="M139" s="224"/>
      <c r="N139" s="226"/>
      <c r="O139" s="224"/>
      <c r="P139" s="226"/>
      <c r="Q139" s="224"/>
      <c r="R139" s="226"/>
      <c r="S139" s="224"/>
      <c r="T139" s="226"/>
      <c r="U139" s="224"/>
      <c r="V139" s="226"/>
      <c r="W139" s="224"/>
      <c r="X139" s="226"/>
      <c r="Y139" s="224"/>
      <c r="Z139" s="226"/>
      <c r="AA139" s="224"/>
      <c r="AB139" s="226"/>
      <c r="AC139" s="224"/>
      <c r="AD139" s="226"/>
      <c r="AE139" s="224"/>
      <c r="AF139" s="226"/>
      <c r="AG139" s="224"/>
      <c r="AH139" s="226"/>
      <c r="AI139" s="224"/>
      <c r="AJ139" s="226"/>
      <c r="AK139" s="224"/>
      <c r="AL139" s="224"/>
      <c r="AM139" s="224"/>
    </row>
    <row r="140" spans="1:39" ht="15.75" customHeight="1" x14ac:dyDescent="0.25">
      <c r="A140" s="223"/>
      <c r="B140" s="229"/>
      <c r="C140" s="230"/>
      <c r="D140" s="229" t="s">
        <v>2079</v>
      </c>
      <c r="E140" s="237" t="s">
        <v>2029</v>
      </c>
      <c r="F140" s="231"/>
      <c r="G140" s="232"/>
      <c r="H140" s="231"/>
      <c r="I140" s="233"/>
      <c r="J140" s="231"/>
      <c r="K140" s="229"/>
      <c r="L140" s="226"/>
      <c r="M140" s="224"/>
      <c r="N140" s="226"/>
      <c r="O140" s="224"/>
      <c r="P140" s="226"/>
      <c r="Q140" s="224"/>
      <c r="R140" s="226"/>
      <c r="S140" s="224"/>
      <c r="T140" s="226"/>
      <c r="U140" s="224"/>
      <c r="V140" s="226"/>
      <c r="W140" s="224"/>
      <c r="X140" s="226"/>
      <c r="Y140" s="224"/>
      <c r="Z140" s="226"/>
      <c r="AA140" s="224"/>
      <c r="AB140" s="226"/>
      <c r="AC140" s="224"/>
      <c r="AD140" s="226"/>
      <c r="AE140" s="224"/>
      <c r="AF140" s="226"/>
      <c r="AG140" s="224"/>
      <c r="AH140" s="226"/>
      <c r="AI140" s="224"/>
      <c r="AJ140" s="226"/>
      <c r="AK140" s="224"/>
      <c r="AL140" s="224"/>
      <c r="AM140" s="224"/>
    </row>
    <row r="141" spans="1:39" ht="15.75" customHeight="1" x14ac:dyDescent="0.25">
      <c r="A141" s="223"/>
      <c r="B141" s="229"/>
      <c r="C141" s="230"/>
      <c r="D141" s="229" t="s">
        <v>2080</v>
      </c>
      <c r="E141" s="237" t="s">
        <v>2027</v>
      </c>
      <c r="F141" s="231"/>
      <c r="G141" s="232"/>
      <c r="H141" s="231"/>
      <c r="I141" s="233"/>
      <c r="J141" s="231"/>
      <c r="K141" s="229"/>
      <c r="L141" s="226"/>
      <c r="M141" s="224"/>
      <c r="N141" s="226"/>
      <c r="O141" s="224"/>
      <c r="P141" s="226"/>
      <c r="Q141" s="224"/>
      <c r="R141" s="226"/>
      <c r="S141" s="224"/>
      <c r="T141" s="226"/>
      <c r="U141" s="224"/>
      <c r="V141" s="226"/>
      <c r="W141" s="224"/>
      <c r="X141" s="226"/>
      <c r="Y141" s="224"/>
      <c r="Z141" s="226"/>
      <c r="AA141" s="224"/>
      <c r="AB141" s="226"/>
      <c r="AC141" s="224"/>
      <c r="AD141" s="226"/>
      <c r="AE141" s="224"/>
      <c r="AF141" s="226"/>
      <c r="AG141" s="224"/>
      <c r="AH141" s="226"/>
      <c r="AI141" s="224"/>
      <c r="AJ141" s="226"/>
      <c r="AK141" s="224"/>
      <c r="AL141" s="224"/>
      <c r="AM141" s="224"/>
    </row>
    <row r="142" spans="1:39" ht="15.75" customHeight="1" x14ac:dyDescent="0.25">
      <c r="A142" s="223"/>
      <c r="B142" s="229"/>
      <c r="C142" s="230"/>
      <c r="D142" s="229" t="s">
        <v>2081</v>
      </c>
      <c r="E142" s="237" t="s">
        <v>2029</v>
      </c>
      <c r="F142" s="231"/>
      <c r="G142" s="232"/>
      <c r="H142" s="231"/>
      <c r="I142" s="233"/>
      <c r="J142" s="231"/>
      <c r="K142" s="229"/>
      <c r="L142" s="226"/>
      <c r="M142" s="224"/>
      <c r="N142" s="226"/>
      <c r="O142" s="224"/>
      <c r="P142" s="226"/>
      <c r="Q142" s="224"/>
      <c r="R142" s="226"/>
      <c r="S142" s="224"/>
      <c r="T142" s="226"/>
      <c r="U142" s="224"/>
      <c r="V142" s="226"/>
      <c r="W142" s="224"/>
      <c r="X142" s="226"/>
      <c r="Y142" s="224"/>
      <c r="Z142" s="226"/>
      <c r="AA142" s="224"/>
      <c r="AB142" s="226"/>
      <c r="AC142" s="224"/>
      <c r="AD142" s="226"/>
      <c r="AE142" s="224"/>
      <c r="AF142" s="226"/>
      <c r="AG142" s="224"/>
      <c r="AH142" s="226"/>
      <c r="AI142" s="224"/>
      <c r="AJ142" s="226"/>
      <c r="AK142" s="224"/>
      <c r="AL142" s="224"/>
      <c r="AM142" s="224"/>
    </row>
    <row r="143" spans="1:39" ht="15.75" customHeight="1" x14ac:dyDescent="0.25">
      <c r="A143" s="223"/>
      <c r="B143" s="229"/>
      <c r="C143" s="230"/>
      <c r="D143" s="229" t="s">
        <v>2082</v>
      </c>
      <c r="E143" s="237" t="s">
        <v>2029</v>
      </c>
      <c r="F143" s="231"/>
      <c r="G143" s="232"/>
      <c r="H143" s="231"/>
      <c r="I143" s="233"/>
      <c r="J143" s="231"/>
      <c r="K143" s="229"/>
      <c r="L143" s="226"/>
      <c r="M143" s="224"/>
      <c r="N143" s="226"/>
      <c r="O143" s="224"/>
      <c r="P143" s="226"/>
      <c r="Q143" s="224"/>
      <c r="R143" s="226"/>
      <c r="S143" s="224"/>
      <c r="T143" s="226"/>
      <c r="U143" s="224"/>
      <c r="V143" s="226"/>
      <c r="W143" s="224"/>
      <c r="X143" s="226"/>
      <c r="Y143" s="224"/>
      <c r="Z143" s="226"/>
      <c r="AA143" s="224"/>
      <c r="AB143" s="226"/>
      <c r="AC143" s="224"/>
      <c r="AD143" s="226"/>
      <c r="AE143" s="224"/>
      <c r="AF143" s="226"/>
      <c r="AG143" s="224"/>
      <c r="AH143" s="226"/>
      <c r="AI143" s="224"/>
      <c r="AJ143" s="226"/>
      <c r="AK143" s="224"/>
      <c r="AL143" s="224"/>
      <c r="AM143" s="224"/>
    </row>
    <row r="144" spans="1:39" ht="15.75" customHeight="1" x14ac:dyDescent="0.25">
      <c r="A144" s="223"/>
      <c r="B144" s="229"/>
      <c r="C144" s="230"/>
      <c r="D144" s="229" t="s">
        <v>2083</v>
      </c>
      <c r="E144" s="237" t="s">
        <v>2084</v>
      </c>
      <c r="F144" s="231"/>
      <c r="G144" s="232"/>
      <c r="H144" s="231"/>
      <c r="I144" s="233"/>
      <c r="J144" s="231"/>
      <c r="K144" s="229"/>
      <c r="L144" s="226"/>
      <c r="M144" s="224"/>
      <c r="N144" s="226"/>
      <c r="O144" s="224"/>
      <c r="P144" s="226"/>
      <c r="Q144" s="224"/>
      <c r="R144" s="226"/>
      <c r="S144" s="224"/>
      <c r="T144" s="226"/>
      <c r="U144" s="224"/>
      <c r="V144" s="226"/>
      <c r="W144" s="224"/>
      <c r="X144" s="226"/>
      <c r="Y144" s="224"/>
      <c r="Z144" s="226"/>
      <c r="AA144" s="224"/>
      <c r="AB144" s="226"/>
      <c r="AC144" s="224"/>
      <c r="AD144" s="226"/>
      <c r="AE144" s="224"/>
      <c r="AF144" s="226"/>
      <c r="AG144" s="224"/>
      <c r="AH144" s="226"/>
      <c r="AI144" s="224"/>
      <c r="AJ144" s="226"/>
      <c r="AK144" s="224"/>
      <c r="AL144" s="224"/>
      <c r="AM144" s="224"/>
    </row>
    <row r="145" spans="1:39" ht="15.75" customHeight="1" x14ac:dyDescent="0.25">
      <c r="A145" s="223"/>
      <c r="B145" s="229"/>
      <c r="C145" s="230"/>
      <c r="D145" s="229" t="s">
        <v>2085</v>
      </c>
      <c r="E145" s="237" t="s">
        <v>2029</v>
      </c>
      <c r="F145" s="231"/>
      <c r="G145" s="232"/>
      <c r="H145" s="231"/>
      <c r="I145" s="233"/>
      <c r="J145" s="231"/>
      <c r="K145" s="229"/>
      <c r="L145" s="226"/>
      <c r="M145" s="224"/>
      <c r="N145" s="226"/>
      <c r="O145" s="224"/>
      <c r="P145" s="226"/>
      <c r="Q145" s="224"/>
      <c r="R145" s="226"/>
      <c r="S145" s="224"/>
      <c r="T145" s="226"/>
      <c r="U145" s="224"/>
      <c r="V145" s="226"/>
      <c r="W145" s="224"/>
      <c r="X145" s="226"/>
      <c r="Y145" s="224"/>
      <c r="Z145" s="226"/>
      <c r="AA145" s="224"/>
      <c r="AB145" s="226"/>
      <c r="AC145" s="224"/>
      <c r="AD145" s="226"/>
      <c r="AE145" s="224"/>
      <c r="AF145" s="226"/>
      <c r="AG145" s="224"/>
      <c r="AH145" s="226"/>
      <c r="AI145" s="224"/>
      <c r="AJ145" s="226"/>
      <c r="AK145" s="224"/>
      <c r="AL145" s="224"/>
      <c r="AM145" s="224"/>
    </row>
    <row r="146" spans="1:39" ht="15.75" customHeight="1" x14ac:dyDescent="0.25">
      <c r="A146" s="223"/>
      <c r="B146" s="229"/>
      <c r="C146" s="230"/>
      <c r="D146" s="229" t="s">
        <v>2086</v>
      </c>
      <c r="E146" s="237" t="s">
        <v>2087</v>
      </c>
      <c r="F146" s="231"/>
      <c r="G146" s="232"/>
      <c r="H146" s="231"/>
      <c r="I146" s="233"/>
      <c r="J146" s="231"/>
      <c r="K146" s="229"/>
      <c r="L146" s="226"/>
      <c r="M146" s="224"/>
      <c r="N146" s="226"/>
      <c r="O146" s="224"/>
      <c r="P146" s="226"/>
      <c r="Q146" s="224"/>
      <c r="R146" s="226"/>
      <c r="S146" s="224"/>
      <c r="T146" s="226"/>
      <c r="U146" s="224"/>
      <c r="V146" s="226"/>
      <c r="W146" s="224"/>
      <c r="X146" s="226"/>
      <c r="Y146" s="224"/>
      <c r="Z146" s="226"/>
      <c r="AA146" s="224"/>
      <c r="AB146" s="226"/>
      <c r="AC146" s="224"/>
      <c r="AD146" s="226"/>
      <c r="AE146" s="224"/>
      <c r="AF146" s="226"/>
      <c r="AG146" s="224"/>
      <c r="AH146" s="226"/>
      <c r="AI146" s="224"/>
      <c r="AJ146" s="226"/>
      <c r="AK146" s="224"/>
      <c r="AL146" s="224"/>
      <c r="AM146" s="224"/>
    </row>
    <row r="147" spans="1:39" ht="15.75" customHeight="1" x14ac:dyDescent="0.25">
      <c r="A147" s="223"/>
      <c r="B147" s="229"/>
      <c r="C147" s="230"/>
      <c r="D147" s="229" t="s">
        <v>2088</v>
      </c>
      <c r="E147" s="237" t="s">
        <v>2029</v>
      </c>
      <c r="F147" s="231"/>
      <c r="G147" s="232"/>
      <c r="H147" s="231"/>
      <c r="I147" s="233"/>
      <c r="J147" s="231"/>
      <c r="K147" s="229"/>
      <c r="L147" s="226"/>
      <c r="M147" s="224"/>
      <c r="N147" s="226"/>
      <c r="O147" s="224"/>
      <c r="P147" s="226"/>
      <c r="Q147" s="224"/>
      <c r="R147" s="226"/>
      <c r="S147" s="224"/>
      <c r="T147" s="226"/>
      <c r="U147" s="224"/>
      <c r="V147" s="226"/>
      <c r="W147" s="224"/>
      <c r="X147" s="226"/>
      <c r="Y147" s="224"/>
      <c r="Z147" s="226"/>
      <c r="AA147" s="224"/>
      <c r="AB147" s="226"/>
      <c r="AC147" s="224"/>
      <c r="AD147" s="226"/>
      <c r="AE147" s="224"/>
      <c r="AF147" s="226"/>
      <c r="AG147" s="224"/>
      <c r="AH147" s="226"/>
      <c r="AI147" s="224"/>
      <c r="AJ147" s="226"/>
      <c r="AK147" s="224"/>
      <c r="AL147" s="224"/>
      <c r="AM147" s="224"/>
    </row>
    <row r="148" spans="1:39" ht="15.75" customHeight="1" x14ac:dyDescent="0.25">
      <c r="A148" s="223"/>
      <c r="B148" s="229"/>
      <c r="C148" s="230"/>
      <c r="D148" s="229" t="s">
        <v>2089</v>
      </c>
      <c r="E148" s="237" t="s">
        <v>2029</v>
      </c>
      <c r="F148" s="231"/>
      <c r="G148" s="232"/>
      <c r="H148" s="231"/>
      <c r="I148" s="233"/>
      <c r="J148" s="231"/>
      <c r="K148" s="229"/>
      <c r="L148" s="226"/>
      <c r="M148" s="224"/>
      <c r="N148" s="226"/>
      <c r="O148" s="224"/>
      <c r="P148" s="226"/>
      <c r="Q148" s="224"/>
      <c r="R148" s="226"/>
      <c r="S148" s="224"/>
      <c r="T148" s="226"/>
      <c r="U148" s="224"/>
      <c r="V148" s="226"/>
      <c r="W148" s="224"/>
      <c r="X148" s="226"/>
      <c r="Y148" s="224"/>
      <c r="Z148" s="226"/>
      <c r="AA148" s="224"/>
      <c r="AB148" s="226"/>
      <c r="AC148" s="224"/>
      <c r="AD148" s="226"/>
      <c r="AE148" s="224"/>
      <c r="AF148" s="226"/>
      <c r="AG148" s="224"/>
      <c r="AH148" s="226"/>
      <c r="AI148" s="224"/>
      <c r="AJ148" s="226"/>
      <c r="AK148" s="224"/>
      <c r="AL148" s="224"/>
      <c r="AM148" s="224"/>
    </row>
    <row r="149" spans="1:39" ht="15.75" customHeight="1" x14ac:dyDescent="0.25">
      <c r="A149" s="223"/>
      <c r="B149" s="229"/>
      <c r="C149" s="230"/>
      <c r="D149" s="229" t="s">
        <v>2090</v>
      </c>
      <c r="E149" s="229" t="s">
        <v>2091</v>
      </c>
      <c r="F149" s="231"/>
      <c r="G149" s="232"/>
      <c r="H149" s="231"/>
      <c r="I149" s="233"/>
      <c r="J149" s="231"/>
      <c r="K149" s="229"/>
      <c r="L149" s="226"/>
      <c r="M149" s="224"/>
      <c r="N149" s="226"/>
      <c r="O149" s="224"/>
      <c r="P149" s="226"/>
      <c r="Q149" s="224"/>
      <c r="R149" s="226"/>
      <c r="S149" s="224"/>
      <c r="T149" s="226"/>
      <c r="U149" s="224"/>
      <c r="V149" s="226"/>
      <c r="W149" s="224"/>
      <c r="X149" s="226"/>
      <c r="Y149" s="224"/>
      <c r="Z149" s="226"/>
      <c r="AA149" s="224"/>
      <c r="AB149" s="226"/>
      <c r="AC149" s="224"/>
      <c r="AD149" s="226"/>
      <c r="AE149" s="224"/>
      <c r="AF149" s="226"/>
      <c r="AG149" s="224"/>
      <c r="AH149" s="226"/>
      <c r="AI149" s="224"/>
      <c r="AJ149" s="226"/>
      <c r="AK149" s="224"/>
      <c r="AL149" s="224"/>
      <c r="AM149" s="224"/>
    </row>
    <row r="150" spans="1:39" ht="15.75" customHeight="1" x14ac:dyDescent="0.25">
      <c r="A150" s="223"/>
      <c r="B150" s="229"/>
      <c r="C150" s="230"/>
      <c r="D150" s="229" t="s">
        <v>2092</v>
      </c>
      <c r="E150" s="229" t="s">
        <v>2029</v>
      </c>
      <c r="F150" s="231"/>
      <c r="G150" s="232"/>
      <c r="H150" s="231"/>
      <c r="I150" s="233"/>
      <c r="J150" s="231"/>
      <c r="K150" s="229"/>
      <c r="L150" s="226"/>
      <c r="M150" s="224"/>
      <c r="N150" s="226"/>
      <c r="O150" s="224"/>
      <c r="P150" s="226"/>
      <c r="Q150" s="224"/>
      <c r="R150" s="226"/>
      <c r="S150" s="224"/>
      <c r="T150" s="226"/>
      <c r="U150" s="224"/>
      <c r="V150" s="226"/>
      <c r="W150" s="224"/>
      <c r="X150" s="226"/>
      <c r="Y150" s="224"/>
      <c r="Z150" s="226"/>
      <c r="AA150" s="224"/>
      <c r="AB150" s="226"/>
      <c r="AC150" s="224"/>
      <c r="AD150" s="226"/>
      <c r="AE150" s="224"/>
      <c r="AF150" s="226"/>
      <c r="AG150" s="224"/>
      <c r="AH150" s="226"/>
      <c r="AI150" s="224"/>
      <c r="AJ150" s="226"/>
      <c r="AK150" s="224"/>
      <c r="AL150" s="224"/>
      <c r="AM150" s="224"/>
    </row>
    <row r="151" spans="1:39" ht="15.75" customHeight="1" x14ac:dyDescent="0.25">
      <c r="A151" s="223"/>
      <c r="B151" s="229"/>
      <c r="C151" s="230"/>
      <c r="D151" s="229" t="s">
        <v>2093</v>
      </c>
      <c r="E151" s="229" t="s">
        <v>2029</v>
      </c>
      <c r="F151" s="231"/>
      <c r="G151" s="232"/>
      <c r="H151" s="231"/>
      <c r="I151" s="233"/>
      <c r="J151" s="231"/>
      <c r="K151" s="229"/>
      <c r="L151" s="226"/>
      <c r="M151" s="224"/>
      <c r="N151" s="226"/>
      <c r="O151" s="224"/>
      <c r="P151" s="226"/>
      <c r="Q151" s="224"/>
      <c r="R151" s="226"/>
      <c r="S151" s="224"/>
      <c r="T151" s="226"/>
      <c r="U151" s="224"/>
      <c r="V151" s="226"/>
      <c r="W151" s="224"/>
      <c r="X151" s="226"/>
      <c r="Y151" s="224"/>
      <c r="Z151" s="226"/>
      <c r="AA151" s="224"/>
      <c r="AB151" s="226"/>
      <c r="AC151" s="224"/>
      <c r="AD151" s="226"/>
      <c r="AE151" s="224"/>
      <c r="AF151" s="226"/>
      <c r="AG151" s="224"/>
      <c r="AH151" s="226"/>
      <c r="AI151" s="224"/>
      <c r="AJ151" s="226"/>
      <c r="AK151" s="224"/>
      <c r="AL151" s="224"/>
      <c r="AM151" s="224"/>
    </row>
    <row r="152" spans="1:39" ht="15.75" customHeight="1" x14ac:dyDescent="0.25">
      <c r="A152" s="223"/>
      <c r="B152" s="229"/>
      <c r="C152" s="230"/>
      <c r="D152" s="229" t="s">
        <v>2094</v>
      </c>
      <c r="E152" s="229" t="s">
        <v>2029</v>
      </c>
      <c r="F152" s="231"/>
      <c r="G152" s="232"/>
      <c r="H152" s="231"/>
      <c r="I152" s="233"/>
      <c r="J152" s="231"/>
      <c r="K152" s="229"/>
      <c r="L152" s="226"/>
      <c r="M152" s="224"/>
      <c r="N152" s="226"/>
      <c r="O152" s="224"/>
      <c r="P152" s="226"/>
      <c r="Q152" s="224"/>
      <c r="R152" s="226"/>
      <c r="S152" s="224"/>
      <c r="T152" s="226"/>
      <c r="U152" s="224"/>
      <c r="V152" s="226"/>
      <c r="W152" s="224"/>
      <c r="X152" s="226"/>
      <c r="Y152" s="224"/>
      <c r="Z152" s="226"/>
      <c r="AA152" s="224"/>
      <c r="AB152" s="226"/>
      <c r="AC152" s="224"/>
      <c r="AD152" s="226"/>
      <c r="AE152" s="224"/>
      <c r="AF152" s="226"/>
      <c r="AG152" s="224"/>
      <c r="AH152" s="226"/>
      <c r="AI152" s="224"/>
      <c r="AJ152" s="226"/>
      <c r="AK152" s="224"/>
      <c r="AL152" s="224"/>
      <c r="AM152" s="224"/>
    </row>
    <row r="153" spans="1:39" ht="15.75" customHeight="1" x14ac:dyDescent="0.25">
      <c r="A153" s="223"/>
      <c r="B153" s="229"/>
      <c r="C153" s="230"/>
      <c r="D153" s="229" t="s">
        <v>2095</v>
      </c>
      <c r="E153" s="229" t="s">
        <v>2096</v>
      </c>
      <c r="F153" s="231"/>
      <c r="G153" s="232"/>
      <c r="H153" s="231"/>
      <c r="I153" s="233"/>
      <c r="J153" s="231"/>
      <c r="K153" s="229"/>
      <c r="L153" s="226"/>
      <c r="M153" s="224"/>
      <c r="N153" s="226"/>
      <c r="O153" s="224"/>
      <c r="P153" s="226"/>
      <c r="Q153" s="224"/>
      <c r="R153" s="226"/>
      <c r="S153" s="224"/>
      <c r="T153" s="226"/>
      <c r="U153" s="224"/>
      <c r="V153" s="226"/>
      <c r="W153" s="224"/>
      <c r="X153" s="226"/>
      <c r="Y153" s="224"/>
      <c r="Z153" s="226"/>
      <c r="AA153" s="224"/>
      <c r="AB153" s="226"/>
      <c r="AC153" s="224"/>
      <c r="AD153" s="226"/>
      <c r="AE153" s="224"/>
      <c r="AF153" s="226"/>
      <c r="AG153" s="224"/>
      <c r="AH153" s="226"/>
      <c r="AI153" s="224"/>
      <c r="AJ153" s="226"/>
      <c r="AK153" s="224"/>
      <c r="AL153" s="224"/>
      <c r="AM153" s="224"/>
    </row>
    <row r="154" spans="1:39" ht="15.75" customHeight="1" x14ac:dyDescent="0.25">
      <c r="A154" s="223"/>
      <c r="B154" s="229"/>
      <c r="C154" s="230"/>
      <c r="D154" s="229" t="s">
        <v>2097</v>
      </c>
      <c r="E154" s="229" t="s">
        <v>2029</v>
      </c>
      <c r="F154" s="231"/>
      <c r="G154" s="232"/>
      <c r="H154" s="231"/>
      <c r="I154" s="233"/>
      <c r="J154" s="231"/>
      <c r="K154" s="229"/>
      <c r="L154" s="226"/>
      <c r="M154" s="224"/>
      <c r="N154" s="226"/>
      <c r="O154" s="224"/>
      <c r="P154" s="226"/>
      <c r="Q154" s="224"/>
      <c r="R154" s="226"/>
      <c r="S154" s="224"/>
      <c r="T154" s="226"/>
      <c r="U154" s="224"/>
      <c r="V154" s="226"/>
      <c r="W154" s="224"/>
      <c r="X154" s="226"/>
      <c r="Y154" s="224"/>
      <c r="Z154" s="226"/>
      <c r="AA154" s="224"/>
      <c r="AB154" s="226"/>
      <c r="AC154" s="224"/>
      <c r="AD154" s="226"/>
      <c r="AE154" s="224"/>
      <c r="AF154" s="226"/>
      <c r="AG154" s="224"/>
      <c r="AH154" s="226"/>
      <c r="AI154" s="224"/>
      <c r="AJ154" s="226"/>
      <c r="AK154" s="224"/>
      <c r="AL154" s="224"/>
      <c r="AM154" s="224"/>
    </row>
    <row r="155" spans="1:39" ht="15.75" customHeight="1" x14ac:dyDescent="0.25">
      <c r="A155" s="223"/>
      <c r="B155" s="229"/>
      <c r="C155" s="230"/>
      <c r="D155" s="229" t="s">
        <v>2098</v>
      </c>
      <c r="E155" s="229" t="s">
        <v>2029</v>
      </c>
      <c r="F155" s="231"/>
      <c r="G155" s="232"/>
      <c r="H155" s="231"/>
      <c r="I155" s="233"/>
      <c r="J155" s="231"/>
      <c r="K155" s="229"/>
      <c r="L155" s="226"/>
      <c r="M155" s="224"/>
      <c r="N155" s="226"/>
      <c r="O155" s="224"/>
      <c r="P155" s="226"/>
      <c r="Q155" s="224"/>
      <c r="R155" s="226"/>
      <c r="S155" s="224"/>
      <c r="T155" s="226"/>
      <c r="U155" s="224"/>
      <c r="V155" s="226"/>
      <c r="W155" s="224"/>
      <c r="X155" s="226"/>
      <c r="Y155" s="224"/>
      <c r="Z155" s="226"/>
      <c r="AA155" s="224"/>
      <c r="AB155" s="226"/>
      <c r="AC155" s="224"/>
      <c r="AD155" s="226"/>
      <c r="AE155" s="224"/>
      <c r="AF155" s="226"/>
      <c r="AG155" s="224"/>
      <c r="AH155" s="226"/>
      <c r="AI155" s="224"/>
      <c r="AJ155" s="226"/>
      <c r="AK155" s="224"/>
      <c r="AL155" s="224"/>
      <c r="AM155" s="224"/>
    </row>
    <row r="156" spans="1:39" ht="15.75" customHeight="1" x14ac:dyDescent="0.25">
      <c r="A156" s="223"/>
      <c r="B156" s="229"/>
      <c r="C156" s="230"/>
      <c r="D156" s="229"/>
      <c r="E156" s="229"/>
      <c r="F156" s="231"/>
      <c r="G156" s="232"/>
      <c r="H156" s="231"/>
      <c r="I156" s="233"/>
      <c r="J156" s="231"/>
      <c r="K156" s="229"/>
      <c r="L156" s="226"/>
      <c r="M156" s="224"/>
      <c r="N156" s="226"/>
      <c r="O156" s="224"/>
      <c r="P156" s="226"/>
      <c r="Q156" s="224"/>
      <c r="R156" s="226"/>
      <c r="S156" s="224"/>
      <c r="T156" s="226"/>
      <c r="U156" s="224"/>
      <c r="V156" s="226"/>
      <c r="W156" s="224"/>
      <c r="X156" s="226"/>
      <c r="Y156" s="224"/>
      <c r="Z156" s="226"/>
      <c r="AA156" s="224"/>
      <c r="AB156" s="226"/>
      <c r="AC156" s="224"/>
      <c r="AD156" s="226"/>
      <c r="AE156" s="224"/>
      <c r="AF156" s="226"/>
      <c r="AG156" s="224"/>
      <c r="AH156" s="226"/>
      <c r="AI156" s="224"/>
      <c r="AJ156" s="226"/>
      <c r="AK156" s="224"/>
      <c r="AL156" s="224"/>
      <c r="AM156" s="224"/>
    </row>
    <row r="157" spans="1:39" ht="15.75" customHeight="1" x14ac:dyDescent="0.25">
      <c r="A157" s="223"/>
      <c r="B157" s="229"/>
      <c r="C157" s="230"/>
      <c r="D157" s="229"/>
      <c r="E157" s="229"/>
      <c r="F157" s="231"/>
      <c r="G157" s="232"/>
      <c r="H157" s="231"/>
      <c r="I157" s="233"/>
      <c r="J157" s="231"/>
      <c r="K157" s="229"/>
      <c r="L157" s="226"/>
      <c r="M157" s="224"/>
      <c r="N157" s="226"/>
      <c r="O157" s="224"/>
      <c r="P157" s="226"/>
      <c r="Q157" s="224"/>
      <c r="R157" s="226"/>
      <c r="S157" s="224"/>
      <c r="T157" s="226"/>
      <c r="U157" s="224"/>
      <c r="V157" s="226"/>
      <c r="W157" s="224"/>
      <c r="X157" s="226"/>
      <c r="Y157" s="224"/>
      <c r="Z157" s="226"/>
      <c r="AA157" s="224"/>
      <c r="AB157" s="226"/>
      <c r="AC157" s="224"/>
      <c r="AD157" s="226"/>
      <c r="AE157" s="224"/>
      <c r="AF157" s="226"/>
      <c r="AG157" s="224"/>
      <c r="AH157" s="226"/>
      <c r="AI157" s="224"/>
      <c r="AJ157" s="226"/>
      <c r="AK157" s="224"/>
      <c r="AL157" s="224"/>
      <c r="AM157" s="224"/>
    </row>
    <row r="158" spans="1:39" ht="15.75" customHeight="1" x14ac:dyDescent="0.25">
      <c r="A158" s="223"/>
      <c r="B158" s="229"/>
      <c r="C158" s="230"/>
      <c r="D158" s="229"/>
      <c r="E158" s="229"/>
      <c r="F158" s="231"/>
      <c r="G158" s="232"/>
      <c r="H158" s="231"/>
      <c r="I158" s="233"/>
      <c r="J158" s="231"/>
      <c r="K158" s="229"/>
      <c r="L158" s="226"/>
      <c r="M158" s="224"/>
      <c r="N158" s="226"/>
      <c r="O158" s="224"/>
      <c r="P158" s="226"/>
      <c r="Q158" s="224"/>
      <c r="R158" s="226"/>
      <c r="S158" s="224"/>
      <c r="T158" s="226"/>
      <c r="U158" s="224"/>
      <c r="V158" s="226"/>
      <c r="W158" s="224"/>
      <c r="X158" s="226"/>
      <c r="Y158" s="224"/>
      <c r="Z158" s="226"/>
      <c r="AA158" s="224"/>
      <c r="AB158" s="226"/>
      <c r="AC158" s="224"/>
      <c r="AD158" s="226"/>
      <c r="AE158" s="224"/>
      <c r="AF158" s="226"/>
      <c r="AG158" s="224"/>
      <c r="AH158" s="226"/>
      <c r="AI158" s="224"/>
      <c r="AJ158" s="226"/>
      <c r="AK158" s="224"/>
      <c r="AL158" s="224"/>
      <c r="AM158" s="224"/>
    </row>
    <row r="159" spans="1:39" ht="15.75" customHeight="1" x14ac:dyDescent="0.25">
      <c r="A159" s="223"/>
      <c r="B159" s="229"/>
      <c r="C159" s="230"/>
      <c r="D159" s="229"/>
      <c r="E159" s="229"/>
      <c r="F159" s="231"/>
      <c r="G159" s="232"/>
      <c r="H159" s="231"/>
      <c r="I159" s="233"/>
      <c r="J159" s="231"/>
      <c r="K159" s="229"/>
      <c r="L159" s="226"/>
      <c r="M159" s="224"/>
      <c r="N159" s="226"/>
      <c r="O159" s="224"/>
      <c r="P159" s="226"/>
      <c r="Q159" s="224"/>
      <c r="R159" s="226"/>
      <c r="S159" s="224"/>
      <c r="T159" s="226"/>
      <c r="U159" s="224"/>
      <c r="V159" s="226"/>
      <c r="W159" s="224"/>
      <c r="X159" s="226"/>
      <c r="Y159" s="224"/>
      <c r="Z159" s="226"/>
      <c r="AA159" s="224"/>
      <c r="AB159" s="226"/>
      <c r="AC159" s="224"/>
      <c r="AD159" s="226"/>
      <c r="AE159" s="224"/>
      <c r="AF159" s="226"/>
      <c r="AG159" s="224"/>
      <c r="AH159" s="226"/>
      <c r="AI159" s="224"/>
      <c r="AJ159" s="226"/>
      <c r="AK159" s="224"/>
      <c r="AL159" s="224"/>
      <c r="AM159" s="224"/>
    </row>
    <row r="160" spans="1:39" ht="15.75" customHeight="1" x14ac:dyDescent="0.25">
      <c r="A160" s="223"/>
      <c r="B160" s="229"/>
      <c r="C160" s="230"/>
      <c r="D160" s="229"/>
      <c r="E160" s="229"/>
      <c r="F160" s="231"/>
      <c r="G160" s="232"/>
      <c r="H160" s="231"/>
      <c r="I160" s="233"/>
      <c r="J160" s="231"/>
      <c r="K160" s="229"/>
      <c r="L160" s="226"/>
      <c r="M160" s="224"/>
      <c r="N160" s="226"/>
      <c r="O160" s="224"/>
      <c r="P160" s="226"/>
      <c r="Q160" s="224"/>
      <c r="R160" s="226"/>
      <c r="S160" s="224"/>
      <c r="T160" s="226"/>
      <c r="U160" s="224"/>
      <c r="V160" s="226"/>
      <c r="W160" s="224"/>
      <c r="X160" s="226"/>
      <c r="Y160" s="224"/>
      <c r="Z160" s="226"/>
      <c r="AA160" s="224"/>
      <c r="AB160" s="226"/>
      <c r="AC160" s="224"/>
      <c r="AD160" s="226"/>
      <c r="AE160" s="224"/>
      <c r="AF160" s="226"/>
      <c r="AG160" s="224"/>
      <c r="AH160" s="226"/>
      <c r="AI160" s="224"/>
      <c r="AJ160" s="226"/>
      <c r="AK160" s="224"/>
      <c r="AL160" s="224"/>
      <c r="AM160" s="224"/>
    </row>
    <row r="161" spans="1:39" ht="15.75" customHeight="1" x14ac:dyDescent="0.25">
      <c r="A161" s="223"/>
      <c r="B161" s="229"/>
      <c r="C161" s="230"/>
      <c r="D161" s="229"/>
      <c r="E161" s="229"/>
      <c r="F161" s="231"/>
      <c r="G161" s="232"/>
      <c r="H161" s="231"/>
      <c r="I161" s="233"/>
      <c r="J161" s="231"/>
      <c r="K161" s="229"/>
      <c r="L161" s="226"/>
      <c r="M161" s="224"/>
      <c r="N161" s="226"/>
      <c r="O161" s="224"/>
      <c r="P161" s="226"/>
      <c r="Q161" s="224"/>
      <c r="R161" s="226"/>
      <c r="S161" s="224"/>
      <c r="T161" s="226"/>
      <c r="U161" s="224"/>
      <c r="V161" s="226"/>
      <c r="W161" s="224"/>
      <c r="X161" s="226"/>
      <c r="Y161" s="224"/>
      <c r="Z161" s="226"/>
      <c r="AA161" s="224"/>
      <c r="AB161" s="226"/>
      <c r="AC161" s="224"/>
      <c r="AD161" s="226"/>
      <c r="AE161" s="224"/>
      <c r="AF161" s="226"/>
      <c r="AG161" s="224"/>
      <c r="AH161" s="226"/>
      <c r="AI161" s="224"/>
      <c r="AJ161" s="226"/>
      <c r="AK161" s="224"/>
      <c r="AL161" s="224"/>
      <c r="AM161" s="224"/>
    </row>
    <row r="162" spans="1:39" ht="15.75" customHeight="1" x14ac:dyDescent="0.25">
      <c r="A162" s="223"/>
      <c r="B162" s="229"/>
      <c r="C162" s="230"/>
      <c r="D162" s="229"/>
      <c r="E162" s="229"/>
      <c r="F162" s="231"/>
      <c r="G162" s="232"/>
      <c r="H162" s="231"/>
      <c r="I162" s="233"/>
      <c r="J162" s="231"/>
      <c r="K162" s="229"/>
      <c r="L162" s="226"/>
      <c r="M162" s="224"/>
      <c r="N162" s="226"/>
      <c r="O162" s="224"/>
      <c r="P162" s="226"/>
      <c r="Q162" s="224"/>
      <c r="R162" s="226"/>
      <c r="S162" s="224"/>
      <c r="T162" s="226"/>
      <c r="U162" s="224"/>
      <c r="V162" s="226"/>
      <c r="W162" s="224"/>
      <c r="X162" s="226"/>
      <c r="Y162" s="224"/>
      <c r="Z162" s="226"/>
      <c r="AA162" s="224"/>
      <c r="AB162" s="226"/>
      <c r="AC162" s="224"/>
      <c r="AD162" s="226"/>
      <c r="AE162" s="224"/>
      <c r="AF162" s="226"/>
      <c r="AG162" s="224"/>
      <c r="AH162" s="226"/>
      <c r="AI162" s="224"/>
      <c r="AJ162" s="226"/>
      <c r="AK162" s="224"/>
      <c r="AL162" s="224"/>
      <c r="AM162" s="224"/>
    </row>
    <row r="163" spans="1:39" ht="15.75" customHeight="1" x14ac:dyDescent="0.25">
      <c r="A163" s="223"/>
      <c r="B163" s="229"/>
      <c r="C163" s="230"/>
      <c r="D163" s="229"/>
      <c r="E163" s="229"/>
      <c r="F163" s="231"/>
      <c r="G163" s="232"/>
      <c r="H163" s="231"/>
      <c r="I163" s="233"/>
      <c r="J163" s="231"/>
      <c r="K163" s="229"/>
      <c r="L163" s="226"/>
      <c r="M163" s="224"/>
      <c r="N163" s="226"/>
      <c r="O163" s="224"/>
      <c r="P163" s="226"/>
      <c r="Q163" s="224"/>
      <c r="R163" s="226"/>
      <c r="S163" s="224"/>
      <c r="T163" s="226"/>
      <c r="U163" s="224"/>
      <c r="V163" s="226"/>
      <c r="W163" s="224"/>
      <c r="X163" s="226"/>
      <c r="Y163" s="224"/>
      <c r="Z163" s="226"/>
      <c r="AA163" s="224"/>
      <c r="AB163" s="226"/>
      <c r="AC163" s="224"/>
      <c r="AD163" s="226"/>
      <c r="AE163" s="224"/>
      <c r="AF163" s="226"/>
      <c r="AG163" s="224"/>
      <c r="AH163" s="226"/>
      <c r="AI163" s="224"/>
      <c r="AJ163" s="226"/>
      <c r="AK163" s="224"/>
      <c r="AL163" s="224"/>
      <c r="AM163" s="224"/>
    </row>
    <row r="164" spans="1:39" ht="15.75" customHeight="1" x14ac:dyDescent="0.25">
      <c r="A164" s="223"/>
      <c r="B164" s="229"/>
      <c r="C164" s="230"/>
      <c r="D164" s="229"/>
      <c r="E164" s="229"/>
      <c r="F164" s="231"/>
      <c r="G164" s="232"/>
      <c r="H164" s="231"/>
      <c r="I164" s="233"/>
      <c r="J164" s="231"/>
      <c r="K164" s="229"/>
      <c r="L164" s="226"/>
      <c r="M164" s="224"/>
      <c r="N164" s="226"/>
      <c r="O164" s="224"/>
      <c r="P164" s="226"/>
      <c r="Q164" s="224"/>
      <c r="R164" s="226"/>
      <c r="S164" s="224"/>
      <c r="T164" s="226"/>
      <c r="U164" s="224"/>
      <c r="V164" s="226"/>
      <c r="W164" s="224"/>
      <c r="X164" s="226"/>
      <c r="Y164" s="224"/>
      <c r="Z164" s="226"/>
      <c r="AA164" s="224"/>
      <c r="AB164" s="226"/>
      <c r="AC164" s="224"/>
      <c r="AD164" s="226"/>
      <c r="AE164" s="224"/>
      <c r="AF164" s="226"/>
      <c r="AG164" s="224"/>
      <c r="AH164" s="226"/>
      <c r="AI164" s="224"/>
      <c r="AJ164" s="226"/>
      <c r="AK164" s="224"/>
      <c r="AL164" s="224"/>
      <c r="AM164" s="224"/>
    </row>
    <row r="165" spans="1:39" ht="15.75" customHeight="1" x14ac:dyDescent="0.25">
      <c r="A165" s="223"/>
      <c r="B165" s="229"/>
      <c r="C165" s="230"/>
      <c r="D165" s="229"/>
      <c r="E165" s="229"/>
      <c r="F165" s="231"/>
      <c r="G165" s="232"/>
      <c r="H165" s="231"/>
      <c r="I165" s="233"/>
      <c r="J165" s="231"/>
      <c r="K165" s="229"/>
      <c r="L165" s="226"/>
      <c r="M165" s="224"/>
      <c r="N165" s="226"/>
      <c r="O165" s="224"/>
      <c r="P165" s="226"/>
      <c r="Q165" s="224"/>
      <c r="R165" s="226"/>
      <c r="S165" s="224"/>
      <c r="T165" s="226"/>
      <c r="U165" s="224"/>
      <c r="V165" s="226"/>
      <c r="W165" s="224"/>
      <c r="X165" s="226"/>
      <c r="Y165" s="224"/>
      <c r="Z165" s="226"/>
      <c r="AA165" s="224"/>
      <c r="AB165" s="226"/>
      <c r="AC165" s="224"/>
      <c r="AD165" s="226"/>
      <c r="AE165" s="224"/>
      <c r="AF165" s="226"/>
      <c r="AG165" s="224"/>
      <c r="AH165" s="226"/>
      <c r="AI165" s="224"/>
      <c r="AJ165" s="226"/>
      <c r="AK165" s="224"/>
      <c r="AL165" s="224"/>
      <c r="AM165" s="224"/>
    </row>
    <row r="166" spans="1:39" ht="15.75" customHeight="1" x14ac:dyDescent="0.25">
      <c r="A166" s="223"/>
      <c r="B166" s="229"/>
      <c r="C166" s="230"/>
      <c r="D166" s="229"/>
      <c r="E166" s="229"/>
      <c r="F166" s="231"/>
      <c r="G166" s="232"/>
      <c r="H166" s="231"/>
      <c r="I166" s="233"/>
      <c r="J166" s="231"/>
      <c r="K166" s="229"/>
      <c r="L166" s="226"/>
      <c r="M166" s="224"/>
      <c r="N166" s="226"/>
      <c r="O166" s="224"/>
      <c r="P166" s="226"/>
      <c r="Q166" s="224"/>
      <c r="R166" s="226"/>
      <c r="S166" s="224"/>
      <c r="T166" s="226"/>
      <c r="U166" s="224"/>
      <c r="V166" s="226"/>
      <c r="W166" s="224"/>
      <c r="X166" s="226"/>
      <c r="Y166" s="224"/>
      <c r="Z166" s="226"/>
      <c r="AA166" s="224"/>
      <c r="AB166" s="226"/>
      <c r="AC166" s="224"/>
      <c r="AD166" s="226"/>
      <c r="AE166" s="224"/>
      <c r="AF166" s="226"/>
      <c r="AG166" s="224"/>
      <c r="AH166" s="226"/>
      <c r="AI166" s="224"/>
      <c r="AJ166" s="226"/>
      <c r="AK166" s="224"/>
      <c r="AL166" s="224"/>
      <c r="AM166" s="224"/>
    </row>
    <row r="167" spans="1:39" ht="15.75" customHeight="1" x14ac:dyDescent="0.25">
      <c r="A167" s="223"/>
      <c r="B167" s="229"/>
      <c r="C167" s="230"/>
      <c r="D167" s="229"/>
      <c r="E167" s="229"/>
      <c r="F167" s="231"/>
      <c r="G167" s="232"/>
      <c r="H167" s="231"/>
      <c r="I167" s="233"/>
      <c r="J167" s="231"/>
      <c r="K167" s="229"/>
      <c r="L167" s="226"/>
      <c r="M167" s="224"/>
      <c r="N167" s="226"/>
      <c r="O167" s="224"/>
      <c r="P167" s="226"/>
      <c r="Q167" s="224"/>
      <c r="R167" s="226"/>
      <c r="S167" s="224"/>
      <c r="T167" s="226"/>
      <c r="U167" s="224"/>
      <c r="V167" s="226"/>
      <c r="W167" s="224"/>
      <c r="X167" s="226"/>
      <c r="Y167" s="224"/>
      <c r="Z167" s="226"/>
      <c r="AA167" s="224"/>
      <c r="AB167" s="226"/>
      <c r="AC167" s="224"/>
      <c r="AD167" s="226"/>
      <c r="AE167" s="224"/>
      <c r="AF167" s="226"/>
      <c r="AG167" s="224"/>
      <c r="AH167" s="226"/>
      <c r="AI167" s="224"/>
      <c r="AJ167" s="226"/>
      <c r="AK167" s="224"/>
      <c r="AL167" s="224"/>
      <c r="AM167" s="224"/>
    </row>
    <row r="168" spans="1:39" ht="15.75" customHeight="1" x14ac:dyDescent="0.25">
      <c r="A168" s="223"/>
      <c r="B168" s="229"/>
      <c r="C168" s="230"/>
      <c r="D168" s="229"/>
      <c r="E168" s="229"/>
      <c r="F168" s="231"/>
      <c r="G168" s="232"/>
      <c r="H168" s="231"/>
      <c r="I168" s="233"/>
      <c r="J168" s="231"/>
      <c r="K168" s="229"/>
      <c r="L168" s="226"/>
      <c r="M168" s="224"/>
      <c r="N168" s="226"/>
      <c r="O168" s="224"/>
      <c r="P168" s="226"/>
      <c r="Q168" s="224"/>
      <c r="R168" s="226"/>
      <c r="S168" s="224"/>
      <c r="T168" s="226"/>
      <c r="U168" s="224"/>
      <c r="V168" s="226"/>
      <c r="W168" s="224"/>
      <c r="X168" s="226"/>
      <c r="Y168" s="224"/>
      <c r="Z168" s="226"/>
      <c r="AA168" s="224"/>
      <c r="AB168" s="226"/>
      <c r="AC168" s="224"/>
      <c r="AD168" s="226"/>
      <c r="AE168" s="224"/>
      <c r="AF168" s="226"/>
      <c r="AG168" s="224"/>
      <c r="AH168" s="226"/>
      <c r="AI168" s="224"/>
      <c r="AJ168" s="226"/>
      <c r="AK168" s="224"/>
      <c r="AL168" s="224"/>
      <c r="AM168" s="224"/>
    </row>
    <row r="169" spans="1:39" ht="15.75" customHeight="1" x14ac:dyDescent="0.25">
      <c r="A169" s="223"/>
      <c r="B169" s="229"/>
      <c r="C169" s="230"/>
      <c r="D169" s="229"/>
      <c r="E169" s="229"/>
      <c r="F169" s="231"/>
      <c r="G169" s="232"/>
      <c r="H169" s="231"/>
      <c r="I169" s="233"/>
      <c r="J169" s="231"/>
      <c r="K169" s="229"/>
      <c r="L169" s="226"/>
      <c r="M169" s="224"/>
      <c r="N169" s="226"/>
      <c r="O169" s="224"/>
      <c r="P169" s="226"/>
      <c r="Q169" s="224"/>
      <c r="R169" s="226"/>
      <c r="S169" s="224"/>
      <c r="T169" s="226"/>
      <c r="U169" s="224"/>
      <c r="V169" s="226"/>
      <c r="W169" s="224"/>
      <c r="X169" s="226"/>
      <c r="Y169" s="224"/>
      <c r="Z169" s="226"/>
      <c r="AA169" s="224"/>
      <c r="AB169" s="226"/>
      <c r="AC169" s="224"/>
      <c r="AD169" s="226"/>
      <c r="AE169" s="224"/>
      <c r="AF169" s="226"/>
      <c r="AG169" s="224"/>
      <c r="AH169" s="226"/>
      <c r="AI169" s="224"/>
      <c r="AJ169" s="226"/>
      <c r="AK169" s="224"/>
      <c r="AL169" s="224"/>
      <c r="AM169" s="224"/>
    </row>
    <row r="170" spans="1:39" ht="15.75" customHeight="1" x14ac:dyDescent="0.25">
      <c r="A170" s="223"/>
      <c r="B170" s="229"/>
      <c r="C170" s="230"/>
      <c r="D170" s="229"/>
      <c r="E170" s="229"/>
      <c r="F170" s="231"/>
      <c r="G170" s="232"/>
      <c r="H170" s="231"/>
      <c r="I170" s="233"/>
      <c r="J170" s="231"/>
      <c r="K170" s="229"/>
      <c r="L170" s="226"/>
      <c r="M170" s="224"/>
      <c r="N170" s="226"/>
      <c r="O170" s="224"/>
      <c r="P170" s="226"/>
      <c r="Q170" s="224"/>
      <c r="R170" s="226"/>
      <c r="S170" s="224"/>
      <c r="T170" s="226"/>
      <c r="U170" s="224"/>
      <c r="V170" s="226"/>
      <c r="W170" s="224"/>
      <c r="X170" s="226"/>
      <c r="Y170" s="224"/>
      <c r="Z170" s="226"/>
      <c r="AA170" s="224"/>
      <c r="AB170" s="226"/>
      <c r="AC170" s="224"/>
      <c r="AD170" s="226"/>
      <c r="AE170" s="224"/>
      <c r="AF170" s="226"/>
      <c r="AG170" s="224"/>
      <c r="AH170" s="226"/>
      <c r="AI170" s="224"/>
      <c r="AJ170" s="226"/>
      <c r="AK170" s="224"/>
      <c r="AL170" s="224"/>
      <c r="AM170" s="224"/>
    </row>
    <row r="171" spans="1:39" ht="15.75" customHeight="1" x14ac:dyDescent="0.25">
      <c r="A171" s="223"/>
      <c r="B171" s="229"/>
      <c r="C171" s="230"/>
      <c r="D171" s="229"/>
      <c r="E171" s="229"/>
      <c r="F171" s="231"/>
      <c r="G171" s="232"/>
      <c r="H171" s="231"/>
      <c r="I171" s="233"/>
      <c r="J171" s="231"/>
      <c r="K171" s="229"/>
      <c r="L171" s="226"/>
      <c r="M171" s="224"/>
      <c r="N171" s="226"/>
      <c r="O171" s="224"/>
      <c r="P171" s="226"/>
      <c r="Q171" s="224"/>
      <c r="R171" s="226"/>
      <c r="S171" s="224"/>
      <c r="T171" s="226"/>
      <c r="U171" s="224"/>
      <c r="V171" s="226"/>
      <c r="W171" s="224"/>
      <c r="X171" s="226"/>
      <c r="Y171" s="224"/>
      <c r="Z171" s="226"/>
      <c r="AA171" s="224"/>
      <c r="AB171" s="226"/>
      <c r="AC171" s="224"/>
      <c r="AD171" s="226"/>
      <c r="AE171" s="224"/>
      <c r="AF171" s="226"/>
      <c r="AG171" s="224"/>
      <c r="AH171" s="226"/>
      <c r="AI171" s="224"/>
      <c r="AJ171" s="226"/>
      <c r="AK171" s="224"/>
      <c r="AL171" s="224"/>
      <c r="AM171" s="224"/>
    </row>
    <row r="172" spans="1:39" ht="15.75" customHeight="1" x14ac:dyDescent="0.25">
      <c r="A172" s="223"/>
      <c r="B172" s="229"/>
      <c r="C172" s="230"/>
      <c r="D172" s="229"/>
      <c r="E172" s="229"/>
      <c r="F172" s="231"/>
      <c r="G172" s="232"/>
      <c r="H172" s="231"/>
      <c r="I172" s="233"/>
      <c r="J172" s="231"/>
      <c r="K172" s="229"/>
      <c r="L172" s="226"/>
      <c r="M172" s="224"/>
      <c r="N172" s="226"/>
      <c r="O172" s="224"/>
      <c r="P172" s="226"/>
      <c r="Q172" s="224"/>
      <c r="R172" s="226"/>
      <c r="S172" s="224"/>
      <c r="T172" s="226"/>
      <c r="U172" s="224"/>
      <c r="V172" s="226"/>
      <c r="W172" s="224"/>
      <c r="X172" s="226"/>
      <c r="Y172" s="224"/>
      <c r="Z172" s="226"/>
      <c r="AA172" s="224"/>
      <c r="AB172" s="226"/>
      <c r="AC172" s="224"/>
      <c r="AD172" s="226"/>
      <c r="AE172" s="224"/>
      <c r="AF172" s="226"/>
      <c r="AG172" s="224"/>
      <c r="AH172" s="226"/>
      <c r="AI172" s="224"/>
      <c r="AJ172" s="226"/>
      <c r="AK172" s="224"/>
      <c r="AL172" s="224"/>
      <c r="AM172" s="224"/>
    </row>
    <row r="173" spans="1:39" ht="15.75" customHeight="1" x14ac:dyDescent="0.25">
      <c r="A173" s="223"/>
      <c r="B173" s="229"/>
      <c r="C173" s="230"/>
      <c r="D173" s="229"/>
      <c r="E173" s="229"/>
      <c r="F173" s="231"/>
      <c r="G173" s="232"/>
      <c r="H173" s="231"/>
      <c r="I173" s="233"/>
      <c r="J173" s="231"/>
      <c r="K173" s="229"/>
      <c r="L173" s="226"/>
      <c r="M173" s="224"/>
      <c r="N173" s="226"/>
      <c r="O173" s="224"/>
      <c r="P173" s="226"/>
      <c r="Q173" s="224"/>
      <c r="R173" s="226"/>
      <c r="S173" s="224"/>
      <c r="T173" s="226"/>
      <c r="U173" s="224"/>
      <c r="V173" s="226"/>
      <c r="W173" s="224"/>
      <c r="X173" s="226"/>
      <c r="Y173" s="224"/>
      <c r="Z173" s="226"/>
      <c r="AA173" s="224"/>
      <c r="AB173" s="226"/>
      <c r="AC173" s="224"/>
      <c r="AD173" s="226"/>
      <c r="AE173" s="224"/>
      <c r="AF173" s="226"/>
      <c r="AG173" s="224"/>
      <c r="AH173" s="226"/>
      <c r="AI173" s="224"/>
      <c r="AJ173" s="226"/>
      <c r="AK173" s="224"/>
      <c r="AL173" s="224"/>
      <c r="AM173" s="224"/>
    </row>
    <row r="174" spans="1:39" ht="15.75" customHeight="1" x14ac:dyDescent="0.25">
      <c r="A174" s="1"/>
      <c r="B174" s="229"/>
      <c r="C174" s="230"/>
      <c r="D174" s="229"/>
      <c r="E174" s="229"/>
      <c r="F174" s="231"/>
      <c r="G174" s="232"/>
      <c r="H174" s="231"/>
      <c r="I174" s="233"/>
      <c r="J174" s="231"/>
      <c r="K174" s="229"/>
      <c r="L174" s="220"/>
      <c r="M174" s="218"/>
      <c r="N174" s="220"/>
      <c r="O174" s="218"/>
      <c r="P174" s="220"/>
      <c r="Q174" s="218"/>
      <c r="R174" s="220"/>
      <c r="S174" s="218"/>
      <c r="T174" s="220"/>
      <c r="U174" s="169"/>
      <c r="V174" s="220"/>
      <c r="W174" s="169"/>
      <c r="X174" s="220"/>
      <c r="Y174" s="169"/>
      <c r="Z174" s="220"/>
      <c r="AA174" s="169"/>
      <c r="AB174" s="220"/>
      <c r="AC174" s="169"/>
      <c r="AD174" s="220"/>
      <c r="AE174" s="169"/>
      <c r="AF174" s="220"/>
      <c r="AG174" s="169"/>
      <c r="AH174" s="220"/>
      <c r="AI174" s="169"/>
      <c r="AJ174" s="220"/>
      <c r="AK174" s="169"/>
      <c r="AL174" s="169"/>
      <c r="AM174" s="169"/>
    </row>
    <row r="175" spans="1:39" ht="15.75" customHeight="1" x14ac:dyDescent="0.25">
      <c r="A175" s="1"/>
      <c r="B175" s="229"/>
      <c r="C175" s="230"/>
      <c r="D175" s="229"/>
      <c r="E175" s="229"/>
      <c r="F175" s="231"/>
      <c r="G175" s="232"/>
      <c r="H175" s="231"/>
      <c r="I175" s="233"/>
      <c r="J175" s="231"/>
      <c r="K175" s="229"/>
      <c r="L175" s="220"/>
      <c r="M175" s="218"/>
      <c r="N175" s="220"/>
      <c r="O175" s="218"/>
      <c r="P175" s="220"/>
      <c r="Q175" s="218"/>
      <c r="R175" s="220"/>
      <c r="S175" s="218"/>
      <c r="T175" s="220"/>
      <c r="U175" s="169"/>
      <c r="V175" s="220"/>
      <c r="W175" s="169"/>
      <c r="X175" s="220"/>
      <c r="Y175" s="169"/>
      <c r="Z175" s="220"/>
      <c r="AA175" s="169"/>
      <c r="AB175" s="220"/>
      <c r="AC175" s="169"/>
      <c r="AD175" s="220"/>
      <c r="AE175" s="169"/>
      <c r="AF175" s="220"/>
      <c r="AG175" s="169"/>
      <c r="AH175" s="220"/>
      <c r="AI175" s="169"/>
      <c r="AJ175" s="220"/>
      <c r="AK175" s="169"/>
      <c r="AL175" s="169"/>
      <c r="AM175" s="169"/>
    </row>
    <row r="176" spans="1:39" ht="15.75" customHeight="1" x14ac:dyDescent="0.25">
      <c r="A176" s="1"/>
      <c r="B176" s="229"/>
      <c r="C176" s="230"/>
      <c r="D176" s="229"/>
      <c r="E176" s="229"/>
      <c r="F176" s="231"/>
      <c r="G176" s="232"/>
      <c r="H176" s="231"/>
      <c r="I176" s="233"/>
      <c r="J176" s="231"/>
      <c r="K176" s="229"/>
      <c r="L176" s="240"/>
      <c r="M176" s="169"/>
      <c r="N176" s="240"/>
      <c r="O176" s="169"/>
      <c r="P176" s="240"/>
      <c r="Q176" s="169"/>
      <c r="R176" s="240"/>
      <c r="S176" s="169"/>
      <c r="T176" s="240"/>
      <c r="U176" s="169"/>
      <c r="V176" s="240"/>
      <c r="W176" s="169"/>
      <c r="X176" s="240"/>
      <c r="Y176" s="169"/>
      <c r="Z176" s="240"/>
      <c r="AA176" s="169"/>
      <c r="AB176" s="240"/>
      <c r="AC176" s="169"/>
      <c r="AD176" s="240"/>
      <c r="AE176" s="169"/>
      <c r="AF176" s="240"/>
      <c r="AG176" s="169"/>
      <c r="AH176" s="240"/>
      <c r="AI176" s="169"/>
      <c r="AJ176" s="240"/>
      <c r="AK176" s="169"/>
      <c r="AL176" s="169"/>
      <c r="AM176" s="169"/>
    </row>
    <row r="177" spans="1:39" ht="15.75" customHeight="1" x14ac:dyDescent="0.25">
      <c r="A177" s="1"/>
      <c r="B177" s="229"/>
      <c r="C177" s="230"/>
      <c r="D177" s="229"/>
      <c r="E177" s="229"/>
      <c r="F177" s="231"/>
      <c r="G177" s="232"/>
      <c r="H177" s="231"/>
      <c r="I177" s="233"/>
      <c r="J177" s="231"/>
      <c r="K177" s="229"/>
      <c r="L177" s="240"/>
      <c r="M177" s="169"/>
      <c r="N177" s="240"/>
      <c r="O177" s="169"/>
      <c r="P177" s="240"/>
      <c r="Q177" s="169"/>
      <c r="R177" s="240"/>
      <c r="S177" s="169"/>
      <c r="T177" s="240"/>
      <c r="U177" s="169"/>
      <c r="V177" s="240"/>
      <c r="W177" s="169"/>
      <c r="X177" s="240"/>
      <c r="Y177" s="169"/>
      <c r="Z177" s="240"/>
      <c r="AA177" s="169"/>
      <c r="AB177" s="240"/>
      <c r="AC177" s="169"/>
      <c r="AD177" s="240"/>
      <c r="AE177" s="169"/>
      <c r="AF177" s="240"/>
      <c r="AG177" s="169"/>
      <c r="AH177" s="240"/>
      <c r="AI177" s="169"/>
      <c r="AJ177" s="240"/>
      <c r="AK177" s="169"/>
      <c r="AL177" s="169"/>
      <c r="AM177" s="169"/>
    </row>
    <row r="178" spans="1:39" ht="15.75" customHeight="1" x14ac:dyDescent="0.25">
      <c r="A178" s="1"/>
      <c r="B178" s="229"/>
      <c r="C178" s="230"/>
      <c r="D178" s="229"/>
      <c r="E178" s="229"/>
      <c r="F178" s="231"/>
      <c r="G178" s="232"/>
      <c r="H178" s="231"/>
      <c r="I178" s="233"/>
      <c r="J178" s="231"/>
      <c r="K178" s="229"/>
      <c r="L178" s="240"/>
      <c r="M178" s="169"/>
      <c r="N178" s="240"/>
      <c r="O178" s="169"/>
      <c r="P178" s="240"/>
      <c r="Q178" s="169"/>
      <c r="R178" s="240"/>
      <c r="S178" s="169"/>
      <c r="T178" s="240"/>
      <c r="U178" s="169"/>
      <c r="V178" s="240"/>
      <c r="W178" s="169"/>
      <c r="X178" s="240"/>
      <c r="Y178" s="169"/>
      <c r="Z178" s="240"/>
      <c r="AA178" s="169"/>
      <c r="AB178" s="240"/>
      <c r="AC178" s="169"/>
      <c r="AD178" s="240"/>
      <c r="AE178" s="169"/>
      <c r="AF178" s="240"/>
      <c r="AG178" s="169"/>
      <c r="AH178" s="240"/>
      <c r="AI178" s="169"/>
      <c r="AJ178" s="240"/>
      <c r="AK178" s="169"/>
      <c r="AL178" s="169"/>
      <c r="AM178" s="169"/>
    </row>
    <row r="179" spans="1:39" ht="15.75" customHeight="1" x14ac:dyDescent="0.25">
      <c r="A179" s="1"/>
      <c r="B179" s="169"/>
      <c r="C179" s="219"/>
      <c r="D179" s="218"/>
      <c r="E179" s="218"/>
      <c r="F179" s="240"/>
      <c r="G179" s="221"/>
      <c r="H179" s="240"/>
      <c r="I179" s="222"/>
      <c r="J179" s="240"/>
      <c r="K179" s="218"/>
      <c r="L179" s="240"/>
      <c r="M179" s="169"/>
      <c r="N179" s="240"/>
      <c r="O179" s="169"/>
      <c r="P179" s="240"/>
      <c r="Q179" s="169"/>
      <c r="R179" s="240"/>
      <c r="S179" s="169"/>
      <c r="T179" s="240"/>
      <c r="U179" s="169"/>
      <c r="V179" s="240"/>
      <c r="W179" s="169"/>
      <c r="X179" s="240"/>
      <c r="Y179" s="169"/>
      <c r="Z179" s="240"/>
      <c r="AA179" s="169"/>
      <c r="AB179" s="240"/>
      <c r="AC179" s="169"/>
      <c r="AD179" s="240"/>
      <c r="AE179" s="169"/>
      <c r="AF179" s="240"/>
      <c r="AG179" s="169"/>
      <c r="AH179" s="240"/>
      <c r="AI179" s="169"/>
      <c r="AJ179" s="240"/>
      <c r="AK179" s="169"/>
      <c r="AL179" s="169"/>
      <c r="AM179" s="169"/>
    </row>
    <row r="180" spans="1:39" ht="15.75" customHeight="1" x14ac:dyDescent="0.25">
      <c r="A180" s="1"/>
      <c r="B180" s="169"/>
      <c r="C180" s="219"/>
      <c r="D180" s="218"/>
      <c r="E180" s="218"/>
      <c r="F180" s="240"/>
      <c r="G180" s="221"/>
      <c r="H180" s="240"/>
      <c r="I180" s="222"/>
      <c r="J180" s="240"/>
      <c r="K180" s="218"/>
      <c r="L180" s="240"/>
      <c r="M180" s="169"/>
      <c r="N180" s="240"/>
      <c r="O180" s="169"/>
      <c r="P180" s="240"/>
      <c r="Q180" s="169"/>
      <c r="R180" s="240"/>
      <c r="S180" s="169"/>
      <c r="T180" s="240"/>
      <c r="U180" s="169"/>
      <c r="V180" s="240"/>
      <c r="W180" s="169"/>
      <c r="X180" s="240"/>
      <c r="Y180" s="169"/>
      <c r="Z180" s="240"/>
      <c r="AA180" s="169"/>
      <c r="AB180" s="240"/>
      <c r="AC180" s="169"/>
      <c r="AD180" s="240"/>
      <c r="AE180" s="169"/>
      <c r="AF180" s="240"/>
      <c r="AG180" s="169"/>
      <c r="AH180" s="240"/>
      <c r="AI180" s="169"/>
      <c r="AJ180" s="240"/>
      <c r="AK180" s="169"/>
      <c r="AL180" s="169"/>
      <c r="AM180" s="169"/>
    </row>
    <row r="181" spans="1:39" ht="15.75" customHeight="1" x14ac:dyDescent="0.25">
      <c r="A181" s="1"/>
      <c r="B181" s="169"/>
      <c r="C181" s="219"/>
      <c r="D181" s="218"/>
      <c r="E181" s="218"/>
      <c r="F181" s="240"/>
      <c r="G181" s="221"/>
      <c r="H181" s="240"/>
      <c r="I181" s="222"/>
      <c r="J181" s="240"/>
      <c r="K181" s="218"/>
      <c r="L181" s="240"/>
      <c r="M181" s="169"/>
      <c r="N181" s="240"/>
      <c r="O181" s="169"/>
      <c r="P181" s="240"/>
      <c r="Q181" s="169"/>
      <c r="R181" s="240"/>
      <c r="S181" s="169"/>
      <c r="T181" s="240"/>
      <c r="U181" s="169"/>
      <c r="V181" s="240"/>
      <c r="W181" s="169"/>
      <c r="X181" s="240"/>
      <c r="Y181" s="169"/>
      <c r="Z181" s="240"/>
      <c r="AA181" s="169"/>
      <c r="AB181" s="240"/>
      <c r="AC181" s="169"/>
      <c r="AD181" s="240"/>
      <c r="AE181" s="169"/>
      <c r="AF181" s="240"/>
      <c r="AG181" s="169"/>
      <c r="AH181" s="240"/>
      <c r="AI181" s="169"/>
      <c r="AJ181" s="240"/>
      <c r="AK181" s="169"/>
      <c r="AL181" s="169"/>
      <c r="AM181" s="169"/>
    </row>
    <row r="182" spans="1:39" ht="15.75" customHeight="1" x14ac:dyDescent="0.25">
      <c r="A182" s="1"/>
      <c r="B182" s="169"/>
      <c r="C182" s="219"/>
      <c r="D182" s="218"/>
      <c r="E182" s="218"/>
      <c r="F182" s="240"/>
      <c r="G182" s="221"/>
      <c r="H182" s="240"/>
      <c r="I182" s="222"/>
      <c r="J182" s="240"/>
      <c r="K182" s="218"/>
      <c r="L182" s="240"/>
      <c r="M182" s="169"/>
      <c r="N182" s="240"/>
      <c r="O182" s="169"/>
      <c r="P182" s="240"/>
      <c r="Q182" s="169"/>
      <c r="R182" s="240"/>
      <c r="S182" s="169"/>
      <c r="T182" s="240"/>
      <c r="U182" s="169"/>
      <c r="V182" s="240"/>
      <c r="W182" s="169"/>
      <c r="X182" s="240"/>
      <c r="Y182" s="169"/>
      <c r="Z182" s="240"/>
      <c r="AA182" s="169"/>
      <c r="AB182" s="240"/>
      <c r="AC182" s="169"/>
      <c r="AD182" s="240"/>
      <c r="AE182" s="169"/>
      <c r="AF182" s="240"/>
      <c r="AG182" s="169"/>
      <c r="AH182" s="240"/>
      <c r="AI182" s="169"/>
      <c r="AJ182" s="240"/>
      <c r="AK182" s="169"/>
      <c r="AL182" s="169"/>
      <c r="AM182" s="169"/>
    </row>
    <row r="183" spans="1:39" ht="15.75" customHeight="1" x14ac:dyDescent="0.25">
      <c r="A183" s="1"/>
      <c r="B183" s="169"/>
      <c r="C183" s="241"/>
      <c r="D183" s="169"/>
      <c r="E183" s="169"/>
      <c r="F183" s="240"/>
      <c r="G183" s="242"/>
      <c r="H183" s="240"/>
      <c r="I183" s="243"/>
      <c r="J183" s="240"/>
      <c r="K183" s="169"/>
      <c r="L183" s="240"/>
      <c r="M183" s="169"/>
      <c r="N183" s="240"/>
      <c r="O183" s="169"/>
      <c r="P183" s="240"/>
      <c r="Q183" s="169"/>
      <c r="R183" s="240"/>
      <c r="S183" s="169"/>
      <c r="T183" s="240"/>
      <c r="U183" s="169"/>
      <c r="V183" s="240"/>
      <c r="W183" s="169"/>
      <c r="X183" s="240"/>
      <c r="Y183" s="169"/>
      <c r="Z183" s="240"/>
      <c r="AA183" s="169"/>
      <c r="AB183" s="240"/>
      <c r="AC183" s="169"/>
      <c r="AD183" s="240"/>
      <c r="AE183" s="169"/>
      <c r="AF183" s="240"/>
      <c r="AG183" s="169"/>
      <c r="AH183" s="240"/>
      <c r="AI183" s="169"/>
      <c r="AJ183" s="240"/>
      <c r="AK183" s="169"/>
      <c r="AL183" s="169"/>
      <c r="AM183" s="169"/>
    </row>
    <row r="184" spans="1:39" ht="15.75" customHeight="1" x14ac:dyDescent="0.25">
      <c r="A184" s="1"/>
      <c r="B184" s="169"/>
      <c r="C184" s="241"/>
      <c r="D184" s="169"/>
      <c r="E184" s="169"/>
      <c r="F184" s="240"/>
      <c r="G184" s="242"/>
      <c r="H184" s="240"/>
      <c r="I184" s="243"/>
      <c r="J184" s="240"/>
      <c r="K184" s="169"/>
      <c r="L184" s="240"/>
      <c r="M184" s="169"/>
      <c r="N184" s="240"/>
      <c r="O184" s="169"/>
      <c r="P184" s="240"/>
      <c r="Q184" s="169"/>
      <c r="R184" s="240"/>
      <c r="S184" s="169"/>
      <c r="T184" s="240"/>
      <c r="U184" s="169"/>
      <c r="V184" s="240"/>
      <c r="W184" s="169"/>
      <c r="X184" s="240"/>
      <c r="Y184" s="169"/>
      <c r="Z184" s="240"/>
      <c r="AA184" s="169"/>
      <c r="AB184" s="240"/>
      <c r="AC184" s="169"/>
      <c r="AD184" s="240"/>
      <c r="AE184" s="169"/>
      <c r="AF184" s="240"/>
      <c r="AG184" s="169"/>
      <c r="AH184" s="240"/>
      <c r="AI184" s="169"/>
      <c r="AJ184" s="240"/>
      <c r="AK184" s="169"/>
      <c r="AL184" s="169"/>
      <c r="AM184" s="169"/>
    </row>
    <row r="185" spans="1:39" ht="15.75" customHeight="1" x14ac:dyDescent="0.25">
      <c r="A185" s="1"/>
      <c r="B185" s="169"/>
      <c r="C185" s="241"/>
      <c r="D185" s="169"/>
      <c r="E185" s="169"/>
      <c r="F185" s="240"/>
      <c r="G185" s="242"/>
      <c r="H185" s="240"/>
      <c r="I185" s="243"/>
      <c r="J185" s="240"/>
      <c r="K185" s="169"/>
      <c r="L185" s="240"/>
      <c r="M185" s="169"/>
      <c r="N185" s="240"/>
      <c r="O185" s="169"/>
      <c r="P185" s="240"/>
      <c r="Q185" s="169"/>
      <c r="R185" s="240"/>
      <c r="S185" s="169"/>
      <c r="T185" s="240"/>
      <c r="U185" s="169"/>
      <c r="V185" s="240"/>
      <c r="W185" s="169"/>
      <c r="X185" s="240"/>
      <c r="Y185" s="169"/>
      <c r="Z185" s="240"/>
      <c r="AA185" s="169"/>
      <c r="AB185" s="240"/>
      <c r="AC185" s="169"/>
      <c r="AD185" s="240"/>
      <c r="AE185" s="169"/>
      <c r="AF185" s="240"/>
      <c r="AG185" s="169"/>
      <c r="AH185" s="240"/>
      <c r="AI185" s="169"/>
      <c r="AJ185" s="240"/>
      <c r="AK185" s="169"/>
      <c r="AL185" s="169"/>
      <c r="AM185" s="169"/>
    </row>
    <row r="186" spans="1:39" ht="15.75" customHeight="1" x14ac:dyDescent="0.25">
      <c r="A186" s="1"/>
      <c r="B186" s="169"/>
      <c r="C186" s="241"/>
      <c r="D186" s="169"/>
      <c r="E186" s="169"/>
      <c r="F186" s="240"/>
      <c r="G186" s="242"/>
      <c r="H186" s="240"/>
      <c r="I186" s="243"/>
      <c r="J186" s="240"/>
      <c r="K186" s="169"/>
      <c r="L186" s="240"/>
      <c r="M186" s="169"/>
      <c r="N186" s="240"/>
      <c r="O186" s="169"/>
      <c r="P186" s="240"/>
      <c r="Q186" s="169"/>
      <c r="R186" s="240"/>
      <c r="S186" s="169"/>
      <c r="T186" s="240"/>
      <c r="U186" s="169"/>
      <c r="V186" s="240"/>
      <c r="W186" s="169"/>
      <c r="X186" s="240"/>
      <c r="Y186" s="169"/>
      <c r="Z186" s="240"/>
      <c r="AA186" s="169"/>
      <c r="AB186" s="240"/>
      <c r="AC186" s="169"/>
      <c r="AD186" s="240"/>
      <c r="AE186" s="169"/>
      <c r="AF186" s="240"/>
      <c r="AG186" s="169"/>
      <c r="AH186" s="240"/>
      <c r="AI186" s="169"/>
      <c r="AJ186" s="240"/>
      <c r="AK186" s="169"/>
      <c r="AL186" s="169"/>
      <c r="AM186" s="169"/>
    </row>
    <row r="187" spans="1:39" ht="15.75" customHeight="1" x14ac:dyDescent="0.25">
      <c r="A187" s="1"/>
      <c r="B187" s="169"/>
      <c r="C187" s="241"/>
      <c r="D187" s="169"/>
      <c r="E187" s="169"/>
      <c r="F187" s="240"/>
      <c r="G187" s="242"/>
      <c r="H187" s="240"/>
      <c r="I187" s="243"/>
      <c r="J187" s="240"/>
      <c r="K187" s="169"/>
      <c r="L187" s="240"/>
      <c r="M187" s="169"/>
      <c r="N187" s="240"/>
      <c r="O187" s="169"/>
      <c r="P187" s="240"/>
      <c r="Q187" s="169"/>
      <c r="R187" s="240"/>
      <c r="S187" s="169"/>
      <c r="T187" s="240"/>
      <c r="U187" s="169"/>
      <c r="V187" s="240"/>
      <c r="W187" s="169"/>
      <c r="X187" s="240"/>
      <c r="Y187" s="169"/>
      <c r="Z187" s="240"/>
      <c r="AA187" s="169"/>
      <c r="AB187" s="240"/>
      <c r="AC187" s="169"/>
      <c r="AD187" s="240"/>
      <c r="AE187" s="169"/>
      <c r="AF187" s="240"/>
      <c r="AG187" s="169"/>
      <c r="AH187" s="240"/>
      <c r="AI187" s="169"/>
      <c r="AJ187" s="240"/>
      <c r="AK187" s="169"/>
      <c r="AL187" s="169"/>
      <c r="AM187" s="169"/>
    </row>
    <row r="188" spans="1:39" ht="15.75" customHeight="1" x14ac:dyDescent="0.25">
      <c r="A188" s="1"/>
      <c r="B188" s="169"/>
      <c r="C188" s="241"/>
      <c r="D188" s="169"/>
      <c r="E188" s="169"/>
      <c r="F188" s="240"/>
      <c r="G188" s="242"/>
      <c r="H188" s="240"/>
      <c r="I188" s="243"/>
      <c r="J188" s="240"/>
      <c r="K188" s="169"/>
      <c r="L188" s="240"/>
      <c r="M188" s="169"/>
      <c r="N188" s="240"/>
      <c r="O188" s="169"/>
      <c r="P188" s="240"/>
      <c r="Q188" s="169"/>
      <c r="R188" s="240"/>
      <c r="S188" s="169"/>
      <c r="T188" s="240"/>
      <c r="U188" s="169"/>
      <c r="V188" s="240"/>
      <c r="W188" s="169"/>
      <c r="X188" s="240"/>
      <c r="Y188" s="169"/>
      <c r="Z188" s="240"/>
      <c r="AA188" s="169"/>
      <c r="AB188" s="240"/>
      <c r="AC188" s="169"/>
      <c r="AD188" s="240"/>
      <c r="AE188" s="169"/>
      <c r="AF188" s="240"/>
      <c r="AG188" s="169"/>
      <c r="AH188" s="240"/>
      <c r="AI188" s="169"/>
      <c r="AJ188" s="240"/>
      <c r="AK188" s="169"/>
      <c r="AL188" s="169"/>
      <c r="AM188" s="169"/>
    </row>
    <row r="189" spans="1:39" ht="15.75" customHeight="1" x14ac:dyDescent="0.25">
      <c r="A189" s="1"/>
      <c r="B189" s="169"/>
      <c r="C189" s="241"/>
      <c r="D189" s="169"/>
      <c r="E189" s="169"/>
      <c r="F189" s="240"/>
      <c r="G189" s="242"/>
      <c r="H189" s="240"/>
      <c r="I189" s="243"/>
      <c r="J189" s="240"/>
      <c r="K189" s="169"/>
      <c r="L189" s="240"/>
      <c r="M189" s="169"/>
      <c r="N189" s="240"/>
      <c r="O189" s="169"/>
      <c r="P189" s="240"/>
      <c r="Q189" s="169"/>
      <c r="R189" s="240"/>
      <c r="S189" s="169"/>
      <c r="T189" s="240"/>
      <c r="U189" s="169"/>
      <c r="V189" s="240"/>
      <c r="W189" s="169"/>
      <c r="X189" s="240"/>
      <c r="Y189" s="169"/>
      <c r="Z189" s="240"/>
      <c r="AA189" s="169"/>
      <c r="AB189" s="240"/>
      <c r="AC189" s="169"/>
      <c r="AD189" s="240"/>
      <c r="AE189" s="169"/>
      <c r="AF189" s="240"/>
      <c r="AG189" s="169"/>
      <c r="AH189" s="240"/>
      <c r="AI189" s="169"/>
      <c r="AJ189" s="240"/>
      <c r="AK189" s="169"/>
      <c r="AL189" s="169"/>
      <c r="AM189" s="169"/>
    </row>
    <row r="190" spans="1:39" ht="15.75" customHeight="1" x14ac:dyDescent="0.25">
      <c r="A190" s="1"/>
      <c r="B190" s="169"/>
      <c r="C190" s="241"/>
      <c r="D190" s="169"/>
      <c r="E190" s="169"/>
      <c r="F190" s="240"/>
      <c r="G190" s="242"/>
      <c r="H190" s="240"/>
      <c r="I190" s="243"/>
      <c r="J190" s="240"/>
      <c r="K190" s="169"/>
      <c r="L190" s="240"/>
      <c r="M190" s="169"/>
      <c r="N190" s="240"/>
      <c r="O190" s="169"/>
      <c r="P190" s="240"/>
      <c r="Q190" s="169"/>
      <c r="R190" s="240"/>
      <c r="S190" s="169"/>
      <c r="T190" s="240"/>
      <c r="U190" s="169"/>
      <c r="V190" s="240"/>
      <c r="W190" s="169"/>
      <c r="X190" s="240"/>
      <c r="Y190" s="169"/>
      <c r="Z190" s="240"/>
      <c r="AA190" s="169"/>
      <c r="AB190" s="240"/>
      <c r="AC190" s="169"/>
      <c r="AD190" s="240"/>
      <c r="AE190" s="169"/>
      <c r="AF190" s="240"/>
      <c r="AG190" s="169"/>
      <c r="AH190" s="240"/>
      <c r="AI190" s="169"/>
      <c r="AJ190" s="240"/>
      <c r="AK190" s="169"/>
      <c r="AL190" s="169"/>
      <c r="AM190" s="169"/>
    </row>
    <row r="191" spans="1:39" ht="15.75" customHeight="1" x14ac:dyDescent="0.25">
      <c r="A191" s="1"/>
      <c r="B191" s="169"/>
      <c r="C191" s="241"/>
      <c r="D191" s="169"/>
      <c r="E191" s="169"/>
      <c r="F191" s="240"/>
      <c r="G191" s="242"/>
      <c r="H191" s="240"/>
      <c r="I191" s="243"/>
      <c r="J191" s="240"/>
      <c r="K191" s="169"/>
      <c r="L191" s="240"/>
      <c r="M191" s="169"/>
      <c r="N191" s="240"/>
      <c r="O191" s="169"/>
      <c r="P191" s="240"/>
      <c r="Q191" s="169"/>
      <c r="R191" s="240"/>
      <c r="S191" s="169"/>
      <c r="T191" s="240"/>
      <c r="U191" s="169"/>
      <c r="V191" s="240"/>
      <c r="W191" s="169"/>
      <c r="X191" s="240"/>
      <c r="Y191" s="169"/>
      <c r="Z191" s="240"/>
      <c r="AA191" s="169"/>
      <c r="AB191" s="240"/>
      <c r="AC191" s="169"/>
      <c r="AD191" s="240"/>
      <c r="AE191" s="169"/>
      <c r="AF191" s="240"/>
      <c r="AG191" s="169"/>
      <c r="AH191" s="240"/>
      <c r="AI191" s="169"/>
      <c r="AJ191" s="240"/>
      <c r="AK191" s="169"/>
      <c r="AL191" s="169"/>
      <c r="AM191" s="169"/>
    </row>
    <row r="192" spans="1:39" ht="15.75" customHeight="1" x14ac:dyDescent="0.25">
      <c r="A192" s="1"/>
      <c r="B192" s="169"/>
      <c r="C192" s="241"/>
      <c r="D192" s="169"/>
      <c r="E192" s="169"/>
      <c r="F192" s="240"/>
      <c r="G192" s="242"/>
      <c r="H192" s="240"/>
      <c r="I192" s="243"/>
      <c r="J192" s="240"/>
      <c r="K192" s="169"/>
      <c r="L192" s="240"/>
      <c r="M192" s="169"/>
      <c r="N192" s="240"/>
      <c r="O192" s="169"/>
      <c r="P192" s="240"/>
      <c r="Q192" s="169"/>
      <c r="R192" s="240"/>
      <c r="S192" s="169"/>
      <c r="T192" s="240"/>
      <c r="U192" s="169"/>
      <c r="V192" s="240"/>
      <c r="W192" s="169"/>
      <c r="X192" s="240"/>
      <c r="Y192" s="169"/>
      <c r="Z192" s="240"/>
      <c r="AA192" s="169"/>
      <c r="AB192" s="240"/>
      <c r="AC192" s="169"/>
      <c r="AD192" s="240"/>
      <c r="AE192" s="169"/>
      <c r="AF192" s="240"/>
      <c r="AG192" s="169"/>
      <c r="AH192" s="240"/>
      <c r="AI192" s="169"/>
      <c r="AJ192" s="240"/>
      <c r="AK192" s="169"/>
      <c r="AL192" s="169"/>
      <c r="AM192" s="169"/>
    </row>
    <row r="193" spans="1:39" ht="15.75" customHeight="1" x14ac:dyDescent="0.25">
      <c r="A193" s="1"/>
      <c r="B193" s="169"/>
      <c r="C193" s="241"/>
      <c r="D193" s="169"/>
      <c r="E193" s="169"/>
      <c r="F193" s="240"/>
      <c r="G193" s="242"/>
      <c r="H193" s="240"/>
      <c r="I193" s="243"/>
      <c r="J193" s="240"/>
      <c r="K193" s="169"/>
      <c r="L193" s="240"/>
      <c r="M193" s="169"/>
      <c r="N193" s="240"/>
      <c r="O193" s="169"/>
      <c r="P193" s="240"/>
      <c r="Q193" s="169"/>
      <c r="R193" s="240"/>
      <c r="S193" s="169"/>
      <c r="T193" s="240"/>
      <c r="U193" s="169"/>
      <c r="V193" s="240"/>
      <c r="W193" s="169"/>
      <c r="X193" s="240"/>
      <c r="Y193" s="169"/>
      <c r="Z193" s="240"/>
      <c r="AA193" s="169"/>
      <c r="AB193" s="240"/>
      <c r="AC193" s="169"/>
      <c r="AD193" s="240"/>
      <c r="AE193" s="169"/>
      <c r="AF193" s="240"/>
      <c r="AG193" s="169"/>
      <c r="AH193" s="240"/>
      <c r="AI193" s="169"/>
      <c r="AJ193" s="240"/>
      <c r="AK193" s="169"/>
      <c r="AL193" s="169"/>
      <c r="AM193" s="169"/>
    </row>
    <row r="194" spans="1:39" ht="15.75" customHeight="1" x14ac:dyDescent="0.25">
      <c r="A194" s="1"/>
      <c r="B194" s="169"/>
      <c r="C194" s="241"/>
      <c r="D194" s="169"/>
      <c r="E194" s="169"/>
      <c r="F194" s="240"/>
      <c r="G194" s="242"/>
      <c r="H194" s="240"/>
      <c r="I194" s="243"/>
      <c r="J194" s="240"/>
      <c r="K194" s="169"/>
      <c r="L194" s="240"/>
      <c r="M194" s="169"/>
      <c r="N194" s="240"/>
      <c r="O194" s="169"/>
      <c r="P194" s="240"/>
      <c r="Q194" s="169"/>
      <c r="R194" s="240"/>
      <c r="S194" s="169"/>
      <c r="T194" s="240"/>
      <c r="U194" s="169"/>
      <c r="V194" s="240"/>
      <c r="W194" s="169"/>
      <c r="X194" s="240"/>
      <c r="Y194" s="169"/>
      <c r="Z194" s="240"/>
      <c r="AA194" s="169"/>
      <c r="AB194" s="240"/>
      <c r="AC194" s="169"/>
      <c r="AD194" s="240"/>
      <c r="AE194" s="169"/>
      <c r="AF194" s="240"/>
      <c r="AG194" s="169"/>
      <c r="AH194" s="240"/>
      <c r="AI194" s="169"/>
      <c r="AJ194" s="240"/>
      <c r="AK194" s="169"/>
      <c r="AL194" s="169"/>
      <c r="AM194" s="169"/>
    </row>
    <row r="195" spans="1:39" ht="15.75" customHeight="1" x14ac:dyDescent="0.25">
      <c r="A195" s="1"/>
      <c r="B195" s="169"/>
      <c r="C195" s="241"/>
      <c r="D195" s="169"/>
      <c r="E195" s="169"/>
      <c r="F195" s="240"/>
      <c r="G195" s="242"/>
      <c r="H195" s="240"/>
      <c r="I195" s="243"/>
      <c r="J195" s="240"/>
      <c r="K195" s="169"/>
      <c r="L195" s="240"/>
      <c r="M195" s="169"/>
      <c r="N195" s="240"/>
      <c r="O195" s="169"/>
      <c r="P195" s="240"/>
      <c r="Q195" s="169"/>
      <c r="R195" s="240"/>
      <c r="S195" s="169"/>
      <c r="T195" s="240"/>
      <c r="U195" s="169"/>
      <c r="V195" s="240"/>
      <c r="W195" s="169"/>
      <c r="X195" s="240"/>
      <c r="Y195" s="169"/>
      <c r="Z195" s="240"/>
      <c r="AA195" s="169"/>
      <c r="AB195" s="240"/>
      <c r="AC195" s="169"/>
      <c r="AD195" s="240"/>
      <c r="AE195" s="169"/>
      <c r="AF195" s="240"/>
      <c r="AG195" s="169"/>
      <c r="AH195" s="240"/>
      <c r="AI195" s="169"/>
      <c r="AJ195" s="240"/>
      <c r="AK195" s="169"/>
      <c r="AL195" s="169"/>
      <c r="AM195" s="169"/>
    </row>
    <row r="196" spans="1:39" ht="15.75" customHeight="1" x14ac:dyDescent="0.25">
      <c r="A196" s="1"/>
      <c r="B196" s="169"/>
      <c r="C196" s="241"/>
      <c r="D196" s="169"/>
      <c r="E196" s="169"/>
      <c r="F196" s="240"/>
      <c r="G196" s="242"/>
      <c r="H196" s="240"/>
      <c r="I196" s="243"/>
      <c r="J196" s="240"/>
      <c r="K196" s="169"/>
      <c r="L196" s="240"/>
      <c r="M196" s="169"/>
      <c r="N196" s="240"/>
      <c r="O196" s="169"/>
      <c r="P196" s="240"/>
      <c r="Q196" s="169"/>
      <c r="R196" s="240"/>
      <c r="S196" s="169"/>
      <c r="T196" s="240"/>
      <c r="U196" s="169"/>
      <c r="V196" s="240"/>
      <c r="W196" s="169"/>
      <c r="X196" s="240"/>
      <c r="Y196" s="169"/>
      <c r="Z196" s="240"/>
      <c r="AA196" s="169"/>
      <c r="AB196" s="240"/>
      <c r="AC196" s="169"/>
      <c r="AD196" s="240"/>
      <c r="AE196" s="169"/>
      <c r="AF196" s="240"/>
      <c r="AG196" s="169"/>
      <c r="AH196" s="240"/>
      <c r="AI196" s="169"/>
      <c r="AJ196" s="240"/>
      <c r="AK196" s="169"/>
      <c r="AL196" s="169"/>
      <c r="AM196" s="169"/>
    </row>
    <row r="197" spans="1:39" ht="15.75" customHeight="1" x14ac:dyDescent="0.25">
      <c r="A197" s="1"/>
      <c r="B197" s="169"/>
      <c r="C197" s="241"/>
      <c r="D197" s="169"/>
      <c r="E197" s="169"/>
      <c r="F197" s="240"/>
      <c r="G197" s="242"/>
      <c r="H197" s="240"/>
      <c r="I197" s="243"/>
      <c r="J197" s="240"/>
      <c r="K197" s="169"/>
      <c r="L197" s="240"/>
      <c r="M197" s="169"/>
      <c r="N197" s="240"/>
      <c r="O197" s="169"/>
      <c r="P197" s="240"/>
      <c r="Q197" s="169"/>
      <c r="R197" s="240"/>
      <c r="S197" s="169"/>
      <c r="T197" s="240"/>
      <c r="U197" s="169"/>
      <c r="V197" s="240"/>
      <c r="W197" s="169"/>
      <c r="X197" s="240"/>
      <c r="Y197" s="169"/>
      <c r="Z197" s="240"/>
      <c r="AA197" s="169"/>
      <c r="AB197" s="240"/>
      <c r="AC197" s="169"/>
      <c r="AD197" s="240"/>
      <c r="AE197" s="169"/>
      <c r="AF197" s="240"/>
      <c r="AG197" s="169"/>
      <c r="AH197" s="240"/>
      <c r="AI197" s="169"/>
      <c r="AJ197" s="240"/>
      <c r="AK197" s="169"/>
      <c r="AL197" s="169"/>
      <c r="AM197" s="169"/>
    </row>
    <row r="198" spans="1:39" ht="15.75" customHeight="1" x14ac:dyDescent="0.25">
      <c r="A198" s="1"/>
      <c r="B198" s="169"/>
      <c r="C198" s="241"/>
      <c r="D198" s="169"/>
      <c r="E198" s="169"/>
      <c r="F198" s="240"/>
      <c r="G198" s="242"/>
      <c r="H198" s="240"/>
      <c r="I198" s="243"/>
      <c r="J198" s="240"/>
      <c r="K198" s="169"/>
      <c r="L198" s="240"/>
      <c r="M198" s="169"/>
      <c r="N198" s="240"/>
      <c r="O198" s="169"/>
      <c r="P198" s="240"/>
      <c r="Q198" s="169"/>
      <c r="R198" s="240"/>
      <c r="S198" s="169"/>
      <c r="T198" s="240"/>
      <c r="U198" s="169"/>
      <c r="V198" s="240"/>
      <c r="W198" s="169"/>
      <c r="X198" s="240"/>
      <c r="Y198" s="169"/>
      <c r="Z198" s="240"/>
      <c r="AA198" s="169"/>
      <c r="AB198" s="240"/>
      <c r="AC198" s="169"/>
      <c r="AD198" s="240"/>
      <c r="AE198" s="169"/>
      <c r="AF198" s="240"/>
      <c r="AG198" s="169"/>
      <c r="AH198" s="240"/>
      <c r="AI198" s="169"/>
      <c r="AJ198" s="240"/>
      <c r="AK198" s="169"/>
      <c r="AL198" s="169"/>
      <c r="AM198" s="169"/>
    </row>
    <row r="199" spans="1:39" ht="15.75" customHeight="1" x14ac:dyDescent="0.25">
      <c r="A199" s="1"/>
      <c r="B199" s="169"/>
      <c r="C199" s="241"/>
      <c r="D199" s="169"/>
      <c r="E199" s="169"/>
      <c r="F199" s="240"/>
      <c r="G199" s="242"/>
      <c r="H199" s="240"/>
      <c r="I199" s="243"/>
      <c r="J199" s="240"/>
      <c r="K199" s="169"/>
      <c r="L199" s="240"/>
      <c r="M199" s="169"/>
      <c r="N199" s="240"/>
      <c r="O199" s="169"/>
      <c r="P199" s="240"/>
      <c r="Q199" s="169"/>
      <c r="R199" s="240"/>
      <c r="S199" s="169"/>
      <c r="T199" s="240"/>
      <c r="U199" s="169"/>
      <c r="V199" s="240"/>
      <c r="W199" s="169"/>
      <c r="X199" s="240"/>
      <c r="Y199" s="169"/>
      <c r="Z199" s="240"/>
      <c r="AA199" s="169"/>
      <c r="AB199" s="240"/>
      <c r="AC199" s="169"/>
      <c r="AD199" s="240"/>
      <c r="AE199" s="169"/>
      <c r="AF199" s="240"/>
      <c r="AG199" s="169"/>
      <c r="AH199" s="240"/>
      <c r="AI199" s="169"/>
      <c r="AJ199" s="240"/>
      <c r="AK199" s="169"/>
      <c r="AL199" s="169"/>
      <c r="AM199" s="169"/>
    </row>
    <row r="200" spans="1:39" ht="15.75" customHeight="1" x14ac:dyDescent="0.25">
      <c r="A200" s="1"/>
      <c r="B200" s="169"/>
      <c r="C200" s="241"/>
      <c r="D200" s="169"/>
      <c r="E200" s="169"/>
      <c r="F200" s="240"/>
      <c r="G200" s="242"/>
      <c r="H200" s="240"/>
      <c r="I200" s="243"/>
      <c r="J200" s="240"/>
      <c r="K200" s="169"/>
      <c r="L200" s="240"/>
      <c r="M200" s="169"/>
      <c r="N200" s="240"/>
      <c r="O200" s="169"/>
      <c r="P200" s="240"/>
      <c r="Q200" s="169"/>
      <c r="R200" s="240"/>
      <c r="S200" s="169"/>
      <c r="T200" s="240"/>
      <c r="U200" s="169"/>
      <c r="V200" s="240"/>
      <c r="W200" s="169"/>
      <c r="X200" s="240"/>
      <c r="Y200" s="169"/>
      <c r="Z200" s="240"/>
      <c r="AA200" s="169"/>
      <c r="AB200" s="240"/>
      <c r="AC200" s="169"/>
      <c r="AD200" s="240"/>
      <c r="AE200" s="169"/>
      <c r="AF200" s="240"/>
      <c r="AG200" s="169"/>
      <c r="AH200" s="240"/>
      <c r="AI200" s="169"/>
      <c r="AJ200" s="240"/>
      <c r="AK200" s="169"/>
      <c r="AL200" s="169"/>
      <c r="AM200" s="169"/>
    </row>
    <row r="201" spans="1:39" ht="15.75" customHeight="1" x14ac:dyDescent="0.25">
      <c r="A201" s="1"/>
      <c r="B201" s="169"/>
      <c r="C201" s="241"/>
      <c r="D201" s="169"/>
      <c r="E201" s="169"/>
      <c r="F201" s="240"/>
      <c r="G201" s="242"/>
      <c r="H201" s="240"/>
      <c r="I201" s="243"/>
      <c r="J201" s="240"/>
      <c r="K201" s="169"/>
      <c r="L201" s="240"/>
      <c r="M201" s="169"/>
      <c r="N201" s="240"/>
      <c r="O201" s="169"/>
      <c r="P201" s="240"/>
      <c r="Q201" s="169"/>
      <c r="R201" s="240"/>
      <c r="S201" s="169"/>
      <c r="T201" s="240"/>
      <c r="U201" s="169"/>
      <c r="V201" s="240"/>
      <c r="W201" s="169"/>
      <c r="X201" s="240"/>
      <c r="Y201" s="169"/>
      <c r="Z201" s="240"/>
      <c r="AA201" s="169"/>
      <c r="AB201" s="240"/>
      <c r="AC201" s="169"/>
      <c r="AD201" s="240"/>
      <c r="AE201" s="169"/>
      <c r="AF201" s="240"/>
      <c r="AG201" s="169"/>
      <c r="AH201" s="240"/>
      <c r="AI201" s="169"/>
      <c r="AJ201" s="240"/>
      <c r="AK201" s="169"/>
      <c r="AL201" s="169"/>
      <c r="AM201" s="169"/>
    </row>
    <row r="202" spans="1:39" ht="15.75" customHeight="1" x14ac:dyDescent="0.25">
      <c r="A202" s="1"/>
      <c r="B202" s="169"/>
      <c r="C202" s="241"/>
      <c r="D202" s="169"/>
      <c r="E202" s="169"/>
      <c r="F202" s="240"/>
      <c r="G202" s="242"/>
      <c r="H202" s="240"/>
      <c r="I202" s="243"/>
      <c r="J202" s="240"/>
      <c r="K202" s="169"/>
      <c r="L202" s="240"/>
      <c r="M202" s="169"/>
      <c r="N202" s="240"/>
      <c r="O202" s="169"/>
      <c r="P202" s="240"/>
      <c r="Q202" s="169"/>
      <c r="R202" s="240"/>
      <c r="S202" s="169"/>
      <c r="T202" s="240"/>
      <c r="U202" s="169"/>
      <c r="V202" s="240"/>
      <c r="W202" s="169"/>
      <c r="X202" s="240"/>
      <c r="Y202" s="169"/>
      <c r="Z202" s="240"/>
      <c r="AA202" s="169"/>
      <c r="AB202" s="240"/>
      <c r="AC202" s="169"/>
      <c r="AD202" s="240"/>
      <c r="AE202" s="169"/>
      <c r="AF202" s="240"/>
      <c r="AG202" s="169"/>
      <c r="AH202" s="240"/>
      <c r="AI202" s="169"/>
      <c r="AJ202" s="240"/>
      <c r="AK202" s="169"/>
      <c r="AL202" s="169"/>
      <c r="AM202" s="169"/>
    </row>
    <row r="203" spans="1:39" ht="15.75" customHeight="1" x14ac:dyDescent="0.25">
      <c r="A203" s="1"/>
      <c r="B203" s="169"/>
      <c r="C203" s="241"/>
      <c r="D203" s="169"/>
      <c r="E203" s="169"/>
      <c r="F203" s="240"/>
      <c r="G203" s="242"/>
      <c r="H203" s="240"/>
      <c r="I203" s="243"/>
      <c r="J203" s="240"/>
      <c r="K203" s="169"/>
      <c r="L203" s="240"/>
      <c r="M203" s="169"/>
      <c r="N203" s="240"/>
      <c r="O203" s="169"/>
      <c r="P203" s="240"/>
      <c r="Q203" s="169"/>
      <c r="R203" s="240"/>
      <c r="S203" s="169"/>
      <c r="T203" s="240"/>
      <c r="U203" s="169"/>
      <c r="V203" s="240"/>
      <c r="W203" s="169"/>
      <c r="X203" s="240"/>
      <c r="Y203" s="169"/>
      <c r="Z203" s="240"/>
      <c r="AA203" s="169"/>
      <c r="AB203" s="240"/>
      <c r="AC203" s="169"/>
      <c r="AD203" s="240"/>
      <c r="AE203" s="169"/>
      <c r="AF203" s="240"/>
      <c r="AG203" s="169"/>
      <c r="AH203" s="240"/>
      <c r="AI203" s="169"/>
      <c r="AJ203" s="240"/>
      <c r="AK203" s="169"/>
      <c r="AL203" s="169"/>
      <c r="AM203" s="169"/>
    </row>
    <row r="204" spans="1:39" ht="15.75" customHeight="1" x14ac:dyDescent="0.25">
      <c r="A204" s="1"/>
      <c r="B204" s="169"/>
      <c r="C204" s="241"/>
      <c r="D204" s="169"/>
      <c r="E204" s="169"/>
      <c r="F204" s="240"/>
      <c r="G204" s="242"/>
      <c r="H204" s="240"/>
      <c r="I204" s="243"/>
      <c r="J204" s="240"/>
      <c r="K204" s="169"/>
      <c r="L204" s="240"/>
      <c r="M204" s="169"/>
      <c r="N204" s="240"/>
      <c r="O204" s="169"/>
      <c r="P204" s="240"/>
      <c r="Q204" s="169"/>
      <c r="R204" s="240"/>
      <c r="S204" s="169"/>
      <c r="T204" s="240"/>
      <c r="U204" s="169"/>
      <c r="V204" s="240"/>
      <c r="W204" s="169"/>
      <c r="X204" s="240"/>
      <c r="Y204" s="169"/>
      <c r="Z204" s="240"/>
      <c r="AA204" s="169"/>
      <c r="AB204" s="240"/>
      <c r="AC204" s="169"/>
      <c r="AD204" s="240"/>
      <c r="AE204" s="169"/>
      <c r="AF204" s="240"/>
      <c r="AG204" s="169"/>
      <c r="AH204" s="240"/>
      <c r="AI204" s="169"/>
      <c r="AJ204" s="240"/>
      <c r="AK204" s="169"/>
      <c r="AL204" s="169"/>
      <c r="AM204" s="169"/>
    </row>
    <row r="205" spans="1:39" ht="15.75" customHeight="1" x14ac:dyDescent="0.25">
      <c r="A205" s="1"/>
      <c r="B205" s="169"/>
      <c r="C205" s="241"/>
      <c r="D205" s="169"/>
      <c r="E205" s="169"/>
      <c r="F205" s="240"/>
      <c r="G205" s="242"/>
      <c r="H205" s="240"/>
      <c r="I205" s="243"/>
      <c r="J205" s="240"/>
      <c r="K205" s="169"/>
      <c r="L205" s="240"/>
      <c r="M205" s="169"/>
      <c r="N205" s="240"/>
      <c r="O205" s="169"/>
      <c r="P205" s="240"/>
      <c r="Q205" s="169"/>
      <c r="R205" s="240"/>
      <c r="S205" s="169"/>
      <c r="T205" s="240"/>
      <c r="U205" s="169"/>
      <c r="V205" s="240"/>
      <c r="W205" s="169"/>
      <c r="X205" s="240"/>
      <c r="Y205" s="169"/>
      <c r="Z205" s="240"/>
      <c r="AA205" s="169"/>
      <c r="AB205" s="240"/>
      <c r="AC205" s="169"/>
      <c r="AD205" s="240"/>
      <c r="AE205" s="169"/>
      <c r="AF205" s="240"/>
      <c r="AG205" s="169"/>
      <c r="AH205" s="240"/>
      <c r="AI205" s="169"/>
      <c r="AJ205" s="240"/>
      <c r="AK205" s="169"/>
      <c r="AL205" s="169"/>
      <c r="AM205" s="169"/>
    </row>
    <row r="206" spans="1:39" ht="15.75" customHeight="1" x14ac:dyDescent="0.25">
      <c r="A206" s="1"/>
      <c r="B206" s="169"/>
      <c r="C206" s="241"/>
      <c r="D206" s="169"/>
      <c r="E206" s="169"/>
      <c r="F206" s="240"/>
      <c r="G206" s="242"/>
      <c r="H206" s="240"/>
      <c r="I206" s="243"/>
      <c r="J206" s="240"/>
      <c r="K206" s="169"/>
      <c r="L206" s="240"/>
      <c r="M206" s="169"/>
      <c r="N206" s="240"/>
      <c r="O206" s="169"/>
      <c r="P206" s="240"/>
      <c r="Q206" s="169"/>
      <c r="R206" s="240"/>
      <c r="S206" s="169"/>
      <c r="T206" s="240"/>
      <c r="U206" s="169"/>
      <c r="V206" s="240"/>
      <c r="W206" s="169"/>
      <c r="X206" s="240"/>
      <c r="Y206" s="169"/>
      <c r="Z206" s="240"/>
      <c r="AA206" s="169"/>
      <c r="AB206" s="240"/>
      <c r="AC206" s="169"/>
      <c r="AD206" s="240"/>
      <c r="AE206" s="169"/>
      <c r="AF206" s="240"/>
      <c r="AG206" s="169"/>
      <c r="AH206" s="240"/>
      <c r="AI206" s="169"/>
      <c r="AJ206" s="240"/>
      <c r="AK206" s="169"/>
      <c r="AL206" s="169"/>
      <c r="AM206" s="169"/>
    </row>
    <row r="207" spans="1:39" ht="15.75" customHeight="1" x14ac:dyDescent="0.25">
      <c r="A207" s="1"/>
      <c r="B207" s="169"/>
      <c r="C207" s="241"/>
      <c r="D207" s="169"/>
      <c r="E207" s="169"/>
      <c r="F207" s="240"/>
      <c r="G207" s="242"/>
      <c r="H207" s="240"/>
      <c r="I207" s="243"/>
      <c r="J207" s="240"/>
      <c r="K207" s="169"/>
      <c r="L207" s="240"/>
      <c r="M207" s="169"/>
      <c r="N207" s="240"/>
      <c r="O207" s="169"/>
      <c r="P207" s="240"/>
      <c r="Q207" s="169"/>
      <c r="R207" s="240"/>
      <c r="S207" s="169"/>
      <c r="T207" s="240"/>
      <c r="U207" s="169"/>
      <c r="V207" s="240"/>
      <c r="W207" s="169"/>
      <c r="X207" s="240"/>
      <c r="Y207" s="169"/>
      <c r="Z207" s="240"/>
      <c r="AA207" s="169"/>
      <c r="AB207" s="240"/>
      <c r="AC207" s="169"/>
      <c r="AD207" s="240"/>
      <c r="AE207" s="169"/>
      <c r="AF207" s="240"/>
      <c r="AG207" s="169"/>
      <c r="AH207" s="240"/>
      <c r="AI207" s="169"/>
      <c r="AJ207" s="240"/>
      <c r="AK207" s="169"/>
      <c r="AL207" s="169"/>
      <c r="AM207" s="169"/>
    </row>
    <row r="208" spans="1:39" ht="15.75" customHeight="1" x14ac:dyDescent="0.25">
      <c r="A208" s="1"/>
      <c r="B208" s="169"/>
      <c r="C208" s="241"/>
      <c r="D208" s="169"/>
      <c r="E208" s="169"/>
      <c r="F208" s="240"/>
      <c r="G208" s="242"/>
      <c r="H208" s="240"/>
      <c r="I208" s="243"/>
      <c r="J208" s="240"/>
      <c r="K208" s="169"/>
      <c r="L208" s="240"/>
      <c r="M208" s="169"/>
      <c r="N208" s="240"/>
      <c r="O208" s="169"/>
      <c r="P208" s="240"/>
      <c r="Q208" s="169"/>
      <c r="R208" s="240"/>
      <c r="S208" s="169"/>
      <c r="T208" s="240"/>
      <c r="U208" s="169"/>
      <c r="V208" s="240"/>
      <c r="W208" s="169"/>
      <c r="X208" s="240"/>
      <c r="Y208" s="169"/>
      <c r="Z208" s="240"/>
      <c r="AA208" s="169"/>
      <c r="AB208" s="240"/>
      <c r="AC208" s="169"/>
      <c r="AD208" s="240"/>
      <c r="AE208" s="169"/>
      <c r="AF208" s="240"/>
      <c r="AG208" s="169"/>
      <c r="AH208" s="240"/>
      <c r="AI208" s="169"/>
      <c r="AJ208" s="240"/>
      <c r="AK208" s="169"/>
      <c r="AL208" s="169"/>
      <c r="AM208" s="169"/>
    </row>
    <row r="209" spans="1:39" ht="15.75" customHeight="1" x14ac:dyDescent="0.25">
      <c r="A209" s="1"/>
      <c r="B209" s="169"/>
      <c r="C209" s="241"/>
      <c r="D209" s="169"/>
      <c r="E209" s="169"/>
      <c r="F209" s="240"/>
      <c r="G209" s="242"/>
      <c r="H209" s="240"/>
      <c r="I209" s="243"/>
      <c r="J209" s="240"/>
      <c r="K209" s="169"/>
      <c r="L209" s="240"/>
      <c r="M209" s="169"/>
      <c r="N209" s="240"/>
      <c r="O209" s="169"/>
      <c r="P209" s="240"/>
      <c r="Q209" s="169"/>
      <c r="R209" s="240"/>
      <c r="S209" s="169"/>
      <c r="T209" s="240"/>
      <c r="U209" s="169"/>
      <c r="V209" s="240"/>
      <c r="W209" s="169"/>
      <c r="X209" s="240"/>
      <c r="Y209" s="169"/>
      <c r="Z209" s="240"/>
      <c r="AA209" s="169"/>
      <c r="AB209" s="240"/>
      <c r="AC209" s="169"/>
      <c r="AD209" s="240"/>
      <c r="AE209" s="169"/>
      <c r="AF209" s="240"/>
      <c r="AG209" s="169"/>
      <c r="AH209" s="240"/>
      <c r="AI209" s="169"/>
      <c r="AJ209" s="240"/>
      <c r="AK209" s="169"/>
      <c r="AL209" s="169"/>
      <c r="AM209" s="169"/>
    </row>
    <row r="210" spans="1:39" ht="15.75" customHeight="1" x14ac:dyDescent="0.25">
      <c r="A210" s="1"/>
      <c r="B210" s="169"/>
      <c r="C210" s="241"/>
      <c r="D210" s="169"/>
      <c r="E210" s="169"/>
      <c r="F210" s="240"/>
      <c r="G210" s="242"/>
      <c r="H210" s="240"/>
      <c r="I210" s="243"/>
      <c r="J210" s="240"/>
      <c r="K210" s="169"/>
      <c r="L210" s="240"/>
      <c r="M210" s="169"/>
      <c r="N210" s="240"/>
      <c r="O210" s="169"/>
      <c r="P210" s="240"/>
      <c r="Q210" s="169"/>
      <c r="R210" s="240"/>
      <c r="S210" s="169"/>
      <c r="T210" s="240"/>
      <c r="U210" s="169"/>
      <c r="V210" s="240"/>
      <c r="W210" s="169"/>
      <c r="X210" s="240"/>
      <c r="Y210" s="169"/>
      <c r="Z210" s="240"/>
      <c r="AA210" s="169"/>
      <c r="AB210" s="240"/>
      <c r="AC210" s="169"/>
      <c r="AD210" s="240"/>
      <c r="AE210" s="169"/>
      <c r="AF210" s="240"/>
      <c r="AG210" s="169"/>
      <c r="AH210" s="240"/>
      <c r="AI210" s="169"/>
      <c r="AJ210" s="240"/>
      <c r="AK210" s="169"/>
      <c r="AL210" s="169"/>
      <c r="AM210" s="169"/>
    </row>
    <row r="211" spans="1:39" ht="15.75" customHeight="1" x14ac:dyDescent="0.25">
      <c r="A211" s="1"/>
      <c r="B211" s="169"/>
      <c r="C211" s="241"/>
      <c r="D211" s="169"/>
      <c r="E211" s="169"/>
      <c r="F211" s="240"/>
      <c r="G211" s="242"/>
      <c r="H211" s="240"/>
      <c r="I211" s="243"/>
      <c r="J211" s="240"/>
      <c r="K211" s="169"/>
      <c r="L211" s="240"/>
      <c r="M211" s="169"/>
      <c r="N211" s="240"/>
      <c r="O211" s="169"/>
      <c r="P211" s="240"/>
      <c r="Q211" s="169"/>
      <c r="R211" s="240"/>
      <c r="S211" s="169"/>
      <c r="T211" s="240"/>
      <c r="U211" s="169"/>
      <c r="V211" s="240"/>
      <c r="W211" s="169"/>
      <c r="X211" s="240"/>
      <c r="Y211" s="169"/>
      <c r="Z211" s="240"/>
      <c r="AA211" s="169"/>
      <c r="AB211" s="240"/>
      <c r="AC211" s="169"/>
      <c r="AD211" s="240"/>
      <c r="AE211" s="169"/>
      <c r="AF211" s="240"/>
      <c r="AG211" s="169"/>
      <c r="AH211" s="240"/>
      <c r="AI211" s="169"/>
      <c r="AJ211" s="240"/>
      <c r="AK211" s="169"/>
      <c r="AL211" s="169"/>
      <c r="AM211" s="169"/>
    </row>
    <row r="212" spans="1:39" ht="15.75" customHeight="1" x14ac:dyDescent="0.25">
      <c r="A212" s="1"/>
      <c r="B212" s="169"/>
      <c r="C212" s="241"/>
      <c r="D212" s="169"/>
      <c r="E212" s="169"/>
      <c r="F212" s="240"/>
      <c r="G212" s="242"/>
      <c r="H212" s="240"/>
      <c r="I212" s="243"/>
      <c r="J212" s="240"/>
      <c r="K212" s="169"/>
      <c r="L212" s="240"/>
      <c r="M212" s="169"/>
      <c r="N212" s="240"/>
      <c r="O212" s="169"/>
      <c r="P212" s="240"/>
      <c r="Q212" s="169"/>
      <c r="R212" s="240"/>
      <c r="S212" s="169"/>
      <c r="T212" s="240"/>
      <c r="U212" s="169"/>
      <c r="V212" s="240"/>
      <c r="W212" s="169"/>
      <c r="X212" s="240"/>
      <c r="Y212" s="169"/>
      <c r="Z212" s="240"/>
      <c r="AA212" s="169"/>
      <c r="AB212" s="240"/>
      <c r="AC212" s="169"/>
      <c r="AD212" s="240"/>
      <c r="AE212" s="169"/>
      <c r="AF212" s="240"/>
      <c r="AG212" s="169"/>
      <c r="AH212" s="240"/>
      <c r="AI212" s="169"/>
      <c r="AJ212" s="240"/>
      <c r="AK212" s="169"/>
      <c r="AL212" s="169"/>
      <c r="AM212" s="169"/>
    </row>
    <row r="213" spans="1:39" ht="15.75" customHeight="1" x14ac:dyDescent="0.25">
      <c r="A213" s="1"/>
      <c r="B213" s="169"/>
      <c r="C213" s="241"/>
      <c r="D213" s="169"/>
      <c r="E213" s="169"/>
      <c r="F213" s="240"/>
      <c r="G213" s="242"/>
      <c r="H213" s="240"/>
      <c r="I213" s="243"/>
      <c r="J213" s="240"/>
      <c r="K213" s="169"/>
      <c r="L213" s="240"/>
      <c r="M213" s="169"/>
      <c r="N213" s="240"/>
      <c r="O213" s="169"/>
      <c r="P213" s="240"/>
      <c r="Q213" s="169"/>
      <c r="R213" s="240"/>
      <c r="S213" s="169"/>
      <c r="T213" s="240"/>
      <c r="U213" s="169"/>
      <c r="V213" s="240"/>
      <c r="W213" s="169"/>
      <c r="X213" s="240"/>
      <c r="Y213" s="169"/>
      <c r="Z213" s="240"/>
      <c r="AA213" s="169"/>
      <c r="AB213" s="240"/>
      <c r="AC213" s="169"/>
      <c r="AD213" s="240"/>
      <c r="AE213" s="169"/>
      <c r="AF213" s="240"/>
      <c r="AG213" s="169"/>
      <c r="AH213" s="240"/>
      <c r="AI213" s="169"/>
      <c r="AJ213" s="240"/>
      <c r="AK213" s="169"/>
      <c r="AL213" s="169"/>
      <c r="AM213" s="169"/>
    </row>
    <row r="214" spans="1:39" ht="15.75" customHeight="1" x14ac:dyDescent="0.25">
      <c r="A214" s="1"/>
      <c r="B214" s="169"/>
      <c r="C214" s="241"/>
      <c r="D214" s="169"/>
      <c r="E214" s="169"/>
      <c r="F214" s="240"/>
      <c r="G214" s="242"/>
      <c r="H214" s="240"/>
      <c r="I214" s="243"/>
      <c r="J214" s="240"/>
      <c r="K214" s="169"/>
      <c r="L214" s="240"/>
      <c r="M214" s="169"/>
      <c r="N214" s="240"/>
      <c r="O214" s="169"/>
      <c r="P214" s="240"/>
      <c r="Q214" s="169"/>
      <c r="R214" s="240"/>
      <c r="S214" s="169"/>
      <c r="T214" s="240"/>
      <c r="U214" s="169"/>
      <c r="V214" s="240"/>
      <c r="W214" s="169"/>
      <c r="X214" s="240"/>
      <c r="Y214" s="169"/>
      <c r="Z214" s="240"/>
      <c r="AA214" s="169"/>
      <c r="AB214" s="240"/>
      <c r="AC214" s="169"/>
      <c r="AD214" s="240"/>
      <c r="AE214" s="169"/>
      <c r="AF214" s="240"/>
      <c r="AG214" s="169"/>
      <c r="AH214" s="240"/>
      <c r="AI214" s="169"/>
      <c r="AJ214" s="240"/>
      <c r="AK214" s="169"/>
      <c r="AL214" s="169"/>
      <c r="AM214" s="169"/>
    </row>
    <row r="215" spans="1:39" ht="15.75" customHeight="1" x14ac:dyDescent="0.25">
      <c r="A215" s="1"/>
      <c r="B215" s="169"/>
      <c r="C215" s="241"/>
      <c r="D215" s="169"/>
      <c r="E215" s="169"/>
      <c r="F215" s="240"/>
      <c r="G215" s="242"/>
      <c r="H215" s="240"/>
      <c r="I215" s="243"/>
      <c r="J215" s="240"/>
      <c r="K215" s="169"/>
      <c r="L215" s="240"/>
      <c r="M215" s="169"/>
      <c r="N215" s="240"/>
      <c r="O215" s="169"/>
      <c r="P215" s="240"/>
      <c r="Q215" s="169"/>
      <c r="R215" s="240"/>
      <c r="S215" s="169"/>
      <c r="T215" s="240"/>
      <c r="U215" s="169"/>
      <c r="V215" s="240"/>
      <c r="W215" s="169"/>
      <c r="X215" s="240"/>
      <c r="Y215" s="169"/>
      <c r="Z215" s="240"/>
      <c r="AA215" s="169"/>
      <c r="AB215" s="240"/>
      <c r="AC215" s="169"/>
      <c r="AD215" s="240"/>
      <c r="AE215" s="169"/>
      <c r="AF215" s="240"/>
      <c r="AG215" s="169"/>
      <c r="AH215" s="240"/>
      <c r="AI215" s="169"/>
      <c r="AJ215" s="240"/>
      <c r="AK215" s="169"/>
      <c r="AL215" s="169"/>
      <c r="AM215" s="169"/>
    </row>
    <row r="216" spans="1:39" ht="15.75" customHeight="1" x14ac:dyDescent="0.25">
      <c r="A216" s="1"/>
      <c r="B216" s="169"/>
      <c r="C216" s="241"/>
      <c r="D216" s="169"/>
      <c r="E216" s="169"/>
      <c r="F216" s="240"/>
      <c r="G216" s="242"/>
      <c r="H216" s="240"/>
      <c r="I216" s="243"/>
      <c r="J216" s="240"/>
      <c r="K216" s="169"/>
      <c r="L216" s="240"/>
      <c r="M216" s="169"/>
      <c r="N216" s="240"/>
      <c r="O216" s="169"/>
      <c r="P216" s="240"/>
      <c r="Q216" s="169"/>
      <c r="R216" s="240"/>
      <c r="S216" s="169"/>
      <c r="T216" s="240"/>
      <c r="U216" s="169"/>
      <c r="V216" s="240"/>
      <c r="W216" s="169"/>
      <c r="X216" s="240"/>
      <c r="Y216" s="169"/>
      <c r="Z216" s="240"/>
      <c r="AA216" s="169"/>
      <c r="AB216" s="240"/>
      <c r="AC216" s="169"/>
      <c r="AD216" s="240"/>
      <c r="AE216" s="169"/>
      <c r="AF216" s="240"/>
      <c r="AG216" s="169"/>
      <c r="AH216" s="240"/>
      <c r="AI216" s="169"/>
      <c r="AJ216" s="240"/>
      <c r="AK216" s="169"/>
      <c r="AL216" s="169"/>
      <c r="AM216" s="169"/>
    </row>
    <row r="217" spans="1:39" ht="15.75" customHeight="1" x14ac:dyDescent="0.25">
      <c r="A217" s="1"/>
      <c r="B217" s="169"/>
      <c r="C217" s="241"/>
      <c r="D217" s="169"/>
      <c r="E217" s="169"/>
      <c r="F217" s="240"/>
      <c r="G217" s="242"/>
      <c r="H217" s="240"/>
      <c r="I217" s="243"/>
      <c r="J217" s="240"/>
      <c r="K217" s="169"/>
      <c r="L217" s="240"/>
      <c r="M217" s="169"/>
      <c r="N217" s="240"/>
      <c r="O217" s="169"/>
      <c r="P217" s="240"/>
      <c r="Q217" s="169"/>
      <c r="R217" s="240"/>
      <c r="S217" s="169"/>
      <c r="T217" s="240"/>
      <c r="U217" s="169"/>
      <c r="V217" s="240"/>
      <c r="W217" s="169"/>
      <c r="X217" s="240"/>
      <c r="Y217" s="169"/>
      <c r="Z217" s="240"/>
      <c r="AA217" s="169"/>
      <c r="AB217" s="240"/>
      <c r="AC217" s="169"/>
      <c r="AD217" s="240"/>
      <c r="AE217" s="169"/>
      <c r="AF217" s="240"/>
      <c r="AG217" s="169"/>
      <c r="AH217" s="240"/>
      <c r="AI217" s="169"/>
      <c r="AJ217" s="240"/>
      <c r="AK217" s="169"/>
      <c r="AL217" s="169"/>
      <c r="AM217" s="169"/>
    </row>
    <row r="218" spans="1:39" ht="15.75" customHeight="1" x14ac:dyDescent="0.25">
      <c r="A218" s="1"/>
      <c r="B218" s="169"/>
      <c r="C218" s="241"/>
      <c r="D218" s="169"/>
      <c r="E218" s="169"/>
      <c r="F218" s="240"/>
      <c r="G218" s="242"/>
      <c r="H218" s="240"/>
      <c r="I218" s="243"/>
      <c r="J218" s="240"/>
      <c r="K218" s="169"/>
      <c r="L218" s="240"/>
      <c r="M218" s="169"/>
      <c r="N218" s="240"/>
      <c r="O218" s="169"/>
      <c r="P218" s="240"/>
      <c r="Q218" s="169"/>
      <c r="R218" s="240"/>
      <c r="S218" s="169"/>
      <c r="T218" s="240"/>
      <c r="U218" s="169"/>
      <c r="V218" s="240"/>
      <c r="W218" s="169"/>
      <c r="X218" s="240"/>
      <c r="Y218" s="169"/>
      <c r="Z218" s="240"/>
      <c r="AA218" s="169"/>
      <c r="AB218" s="240"/>
      <c r="AC218" s="169"/>
      <c r="AD218" s="240"/>
      <c r="AE218" s="169"/>
      <c r="AF218" s="240"/>
      <c r="AG218" s="169"/>
      <c r="AH218" s="240"/>
      <c r="AI218" s="169"/>
      <c r="AJ218" s="240"/>
      <c r="AK218" s="169"/>
      <c r="AL218" s="169"/>
      <c r="AM218" s="169"/>
    </row>
    <row r="219" spans="1:39" ht="15.75" customHeight="1" x14ac:dyDescent="0.25">
      <c r="A219" s="1"/>
      <c r="B219" s="169"/>
      <c r="C219" s="241"/>
      <c r="D219" s="169"/>
      <c r="E219" s="169"/>
      <c r="F219" s="240"/>
      <c r="G219" s="242"/>
      <c r="H219" s="240"/>
      <c r="I219" s="243"/>
      <c r="J219" s="240"/>
      <c r="K219" s="169"/>
      <c r="L219" s="240"/>
      <c r="M219" s="169"/>
      <c r="N219" s="240"/>
      <c r="O219" s="169"/>
      <c r="P219" s="240"/>
      <c r="Q219" s="169"/>
      <c r="R219" s="240"/>
      <c r="S219" s="169"/>
      <c r="T219" s="240"/>
      <c r="U219" s="169"/>
      <c r="V219" s="240"/>
      <c r="W219" s="169"/>
      <c r="X219" s="240"/>
      <c r="Y219" s="169"/>
      <c r="Z219" s="240"/>
      <c r="AA219" s="169"/>
      <c r="AB219" s="240"/>
      <c r="AC219" s="169"/>
      <c r="AD219" s="240"/>
      <c r="AE219" s="169"/>
      <c r="AF219" s="240"/>
      <c r="AG219" s="169"/>
      <c r="AH219" s="240"/>
      <c r="AI219" s="169"/>
      <c r="AJ219" s="240"/>
      <c r="AK219" s="169"/>
      <c r="AL219" s="169"/>
      <c r="AM219" s="169"/>
    </row>
    <row r="220" spans="1:39" ht="15.75" customHeight="1" x14ac:dyDescent="0.25">
      <c r="A220" s="1"/>
      <c r="B220" s="169"/>
      <c r="C220" s="241"/>
      <c r="D220" s="169"/>
      <c r="E220" s="169"/>
      <c r="F220" s="240"/>
      <c r="G220" s="242"/>
      <c r="H220" s="240"/>
      <c r="I220" s="243"/>
      <c r="J220" s="240"/>
      <c r="K220" s="169"/>
      <c r="L220" s="240"/>
      <c r="M220" s="169"/>
      <c r="N220" s="240"/>
      <c r="O220" s="169"/>
      <c r="P220" s="240"/>
      <c r="Q220" s="169"/>
      <c r="R220" s="240"/>
      <c r="S220" s="169"/>
      <c r="T220" s="240"/>
      <c r="U220" s="169"/>
      <c r="V220" s="240"/>
      <c r="W220" s="169"/>
      <c r="X220" s="240"/>
      <c r="Y220" s="169"/>
      <c r="Z220" s="240"/>
      <c r="AA220" s="169"/>
      <c r="AB220" s="240"/>
      <c r="AC220" s="169"/>
      <c r="AD220" s="240"/>
      <c r="AE220" s="169"/>
      <c r="AF220" s="240"/>
      <c r="AG220" s="169"/>
      <c r="AH220" s="240"/>
      <c r="AI220" s="169"/>
      <c r="AJ220" s="240"/>
      <c r="AK220" s="169"/>
      <c r="AL220" s="169"/>
      <c r="AM220" s="169"/>
    </row>
    <row r="221" spans="1:39" ht="15.75" customHeight="1" x14ac:dyDescent="0.25">
      <c r="A221" s="1"/>
      <c r="B221" s="169"/>
      <c r="C221" s="241"/>
      <c r="D221" s="169"/>
      <c r="E221" s="169"/>
      <c r="F221" s="240"/>
      <c r="G221" s="242"/>
      <c r="H221" s="240"/>
      <c r="I221" s="243"/>
      <c r="J221" s="240"/>
      <c r="K221" s="169"/>
      <c r="L221" s="240"/>
      <c r="M221" s="169"/>
      <c r="N221" s="240"/>
      <c r="O221" s="169"/>
      <c r="P221" s="240"/>
      <c r="Q221" s="169"/>
      <c r="R221" s="240"/>
      <c r="S221" s="169"/>
      <c r="T221" s="240"/>
      <c r="U221" s="169"/>
      <c r="V221" s="240"/>
      <c r="W221" s="169"/>
      <c r="X221" s="240"/>
      <c r="Y221" s="169"/>
      <c r="Z221" s="240"/>
      <c r="AA221" s="169"/>
      <c r="AB221" s="240"/>
      <c r="AC221" s="169"/>
      <c r="AD221" s="240"/>
      <c r="AE221" s="169"/>
      <c r="AF221" s="240"/>
      <c r="AG221" s="169"/>
      <c r="AH221" s="240"/>
      <c r="AI221" s="169"/>
      <c r="AJ221" s="240"/>
      <c r="AK221" s="169"/>
      <c r="AL221" s="169"/>
      <c r="AM221" s="169"/>
    </row>
    <row r="222" spans="1:39" ht="15.75" customHeight="1" x14ac:dyDescent="0.25">
      <c r="A222" s="1"/>
      <c r="B222" s="169"/>
      <c r="C222" s="241"/>
      <c r="D222" s="169"/>
      <c r="E222" s="169"/>
      <c r="F222" s="240"/>
      <c r="G222" s="242"/>
      <c r="H222" s="240"/>
      <c r="I222" s="243"/>
      <c r="J222" s="240"/>
      <c r="K222" s="169"/>
      <c r="L222" s="240"/>
      <c r="M222" s="169"/>
      <c r="N222" s="240"/>
      <c r="O222" s="169"/>
      <c r="P222" s="240"/>
      <c r="Q222" s="169"/>
      <c r="R222" s="240"/>
      <c r="S222" s="169"/>
      <c r="T222" s="240"/>
      <c r="U222" s="169"/>
      <c r="V222" s="240"/>
      <c r="W222" s="169"/>
      <c r="X222" s="240"/>
      <c r="Y222" s="169"/>
      <c r="Z222" s="240"/>
      <c r="AA222" s="169"/>
      <c r="AB222" s="240"/>
      <c r="AC222" s="169"/>
      <c r="AD222" s="240"/>
      <c r="AE222" s="169"/>
      <c r="AF222" s="240"/>
      <c r="AG222" s="169"/>
      <c r="AH222" s="240"/>
      <c r="AI222" s="169"/>
      <c r="AJ222" s="240"/>
      <c r="AK222" s="169"/>
      <c r="AL222" s="169"/>
      <c r="AM222" s="169"/>
    </row>
    <row r="223" spans="1:39" ht="15.75" customHeight="1" x14ac:dyDescent="0.25">
      <c r="A223" s="1"/>
      <c r="B223" s="169"/>
      <c r="C223" s="241"/>
      <c r="D223" s="169"/>
      <c r="E223" s="169"/>
      <c r="F223" s="240"/>
      <c r="G223" s="242"/>
      <c r="H223" s="240"/>
      <c r="I223" s="243"/>
      <c r="J223" s="240"/>
      <c r="K223" s="169"/>
      <c r="L223" s="240"/>
      <c r="M223" s="169"/>
      <c r="N223" s="240"/>
      <c r="O223" s="169"/>
      <c r="P223" s="240"/>
      <c r="Q223" s="169"/>
      <c r="R223" s="240"/>
      <c r="S223" s="169"/>
      <c r="T223" s="240"/>
      <c r="U223" s="169"/>
      <c r="V223" s="240"/>
      <c r="W223" s="169"/>
      <c r="X223" s="240"/>
      <c r="Y223" s="169"/>
      <c r="Z223" s="240"/>
      <c r="AA223" s="169"/>
      <c r="AB223" s="240"/>
      <c r="AC223" s="169"/>
      <c r="AD223" s="240"/>
      <c r="AE223" s="169"/>
      <c r="AF223" s="240"/>
      <c r="AG223" s="169"/>
      <c r="AH223" s="240"/>
      <c r="AI223" s="169"/>
      <c r="AJ223" s="240"/>
      <c r="AK223" s="169"/>
      <c r="AL223" s="169"/>
      <c r="AM223" s="169"/>
    </row>
    <row r="224" spans="1:39" ht="15.75" customHeight="1" x14ac:dyDescent="0.25">
      <c r="A224" s="1"/>
      <c r="B224" s="169"/>
      <c r="C224" s="241"/>
      <c r="D224" s="169"/>
      <c r="E224" s="169"/>
      <c r="F224" s="240"/>
      <c r="G224" s="242"/>
      <c r="H224" s="240"/>
      <c r="I224" s="243"/>
      <c r="J224" s="240"/>
      <c r="K224" s="169"/>
      <c r="L224" s="240"/>
      <c r="M224" s="169"/>
      <c r="N224" s="240"/>
      <c r="O224" s="169"/>
      <c r="P224" s="240"/>
      <c r="Q224" s="169"/>
      <c r="R224" s="240"/>
      <c r="S224" s="169"/>
      <c r="T224" s="240"/>
      <c r="U224" s="169"/>
      <c r="V224" s="240"/>
      <c r="W224" s="169"/>
      <c r="X224" s="240"/>
      <c r="Y224" s="169"/>
      <c r="Z224" s="240"/>
      <c r="AA224" s="169"/>
      <c r="AB224" s="240"/>
      <c r="AC224" s="169"/>
      <c r="AD224" s="240"/>
      <c r="AE224" s="169"/>
      <c r="AF224" s="240"/>
      <c r="AG224" s="169"/>
      <c r="AH224" s="240"/>
      <c r="AI224" s="169"/>
      <c r="AJ224" s="240"/>
      <c r="AK224" s="169"/>
      <c r="AL224" s="169"/>
      <c r="AM224" s="169"/>
    </row>
    <row r="225" spans="1:39" ht="15.75" customHeight="1" x14ac:dyDescent="0.25">
      <c r="A225" s="1"/>
      <c r="B225" s="169"/>
      <c r="C225" s="241"/>
      <c r="D225" s="169"/>
      <c r="E225" s="169"/>
      <c r="F225" s="240"/>
      <c r="G225" s="242"/>
      <c r="H225" s="240"/>
      <c r="I225" s="243"/>
      <c r="J225" s="240"/>
      <c r="K225" s="169"/>
      <c r="L225" s="240"/>
      <c r="M225" s="169"/>
      <c r="N225" s="240"/>
      <c r="O225" s="169"/>
      <c r="P225" s="240"/>
      <c r="Q225" s="169"/>
      <c r="R225" s="240"/>
      <c r="S225" s="169"/>
      <c r="T225" s="240"/>
      <c r="U225" s="169"/>
      <c r="V225" s="240"/>
      <c r="W225" s="169"/>
      <c r="X225" s="240"/>
      <c r="Y225" s="169"/>
      <c r="Z225" s="240"/>
      <c r="AA225" s="169"/>
      <c r="AB225" s="240"/>
      <c r="AC225" s="169"/>
      <c r="AD225" s="240"/>
      <c r="AE225" s="169"/>
      <c r="AF225" s="240"/>
      <c r="AG225" s="169"/>
      <c r="AH225" s="240"/>
      <c r="AI225" s="169"/>
      <c r="AJ225" s="240"/>
      <c r="AK225" s="169"/>
      <c r="AL225" s="169"/>
      <c r="AM225" s="169"/>
    </row>
    <row r="226" spans="1:39" ht="15.75" customHeight="1" x14ac:dyDescent="0.25">
      <c r="A226" s="1"/>
      <c r="B226" s="169"/>
      <c r="C226" s="241"/>
      <c r="D226" s="169"/>
      <c r="E226" s="169"/>
      <c r="F226" s="240"/>
      <c r="G226" s="242"/>
      <c r="H226" s="240"/>
      <c r="I226" s="243"/>
      <c r="J226" s="240"/>
      <c r="K226" s="169"/>
      <c r="L226" s="240"/>
      <c r="M226" s="169"/>
      <c r="N226" s="240"/>
      <c r="O226" s="169"/>
      <c r="P226" s="240"/>
      <c r="Q226" s="169"/>
      <c r="R226" s="240"/>
      <c r="S226" s="169"/>
      <c r="T226" s="240"/>
      <c r="U226" s="169"/>
      <c r="V226" s="240"/>
      <c r="W226" s="169"/>
      <c r="X226" s="240"/>
      <c r="Y226" s="169"/>
      <c r="Z226" s="240"/>
      <c r="AA226" s="169"/>
      <c r="AB226" s="240"/>
      <c r="AC226" s="169"/>
      <c r="AD226" s="240"/>
      <c r="AE226" s="169"/>
      <c r="AF226" s="240"/>
      <c r="AG226" s="169"/>
      <c r="AH226" s="240"/>
      <c r="AI226" s="169"/>
      <c r="AJ226" s="240"/>
      <c r="AK226" s="169"/>
      <c r="AL226" s="169"/>
      <c r="AM226" s="169"/>
    </row>
    <row r="227" spans="1:39" ht="15.75" customHeight="1" x14ac:dyDescent="0.25">
      <c r="A227" s="1"/>
      <c r="B227" s="169"/>
      <c r="C227" s="241"/>
      <c r="D227" s="169"/>
      <c r="E227" s="169"/>
      <c r="F227" s="240"/>
      <c r="G227" s="242"/>
      <c r="H227" s="240"/>
      <c r="I227" s="243"/>
      <c r="J227" s="240"/>
      <c r="K227" s="169"/>
      <c r="L227" s="240"/>
      <c r="M227" s="169"/>
      <c r="N227" s="240"/>
      <c r="O227" s="169"/>
      <c r="P227" s="240"/>
      <c r="Q227" s="169"/>
      <c r="R227" s="240"/>
      <c r="S227" s="169"/>
      <c r="T227" s="240"/>
      <c r="U227" s="169"/>
      <c r="V227" s="240"/>
      <c r="W227" s="169"/>
      <c r="X227" s="240"/>
      <c r="Y227" s="169"/>
      <c r="Z227" s="240"/>
      <c r="AA227" s="169"/>
      <c r="AB227" s="240"/>
      <c r="AC227" s="169"/>
      <c r="AD227" s="240"/>
      <c r="AE227" s="169"/>
      <c r="AF227" s="240"/>
      <c r="AG227" s="169"/>
      <c r="AH227" s="240"/>
      <c r="AI227" s="169"/>
      <c r="AJ227" s="240"/>
      <c r="AK227" s="169"/>
      <c r="AL227" s="169"/>
      <c r="AM227" s="169"/>
    </row>
    <row r="228" spans="1:39" ht="15.75" customHeight="1" x14ac:dyDescent="0.25">
      <c r="A228" s="1"/>
      <c r="B228" s="169"/>
      <c r="C228" s="241"/>
      <c r="D228" s="169"/>
      <c r="E228" s="169"/>
      <c r="F228" s="240"/>
      <c r="G228" s="242"/>
      <c r="H228" s="240"/>
      <c r="I228" s="243"/>
      <c r="J228" s="240"/>
      <c r="K228" s="169"/>
      <c r="L228" s="240"/>
      <c r="M228" s="169"/>
      <c r="N228" s="240"/>
      <c r="O228" s="169"/>
      <c r="P228" s="240"/>
      <c r="Q228" s="169"/>
      <c r="R228" s="240"/>
      <c r="S228" s="169"/>
      <c r="T228" s="240"/>
      <c r="U228" s="169"/>
      <c r="V228" s="240"/>
      <c r="W228" s="169"/>
      <c r="X228" s="240"/>
      <c r="Y228" s="169"/>
      <c r="Z228" s="240"/>
      <c r="AA228" s="169"/>
      <c r="AB228" s="240"/>
      <c r="AC228" s="169"/>
      <c r="AD228" s="240"/>
      <c r="AE228" s="169"/>
      <c r="AF228" s="240"/>
      <c r="AG228" s="169"/>
      <c r="AH228" s="240"/>
      <c r="AI228" s="169"/>
      <c r="AJ228" s="240"/>
      <c r="AK228" s="169"/>
      <c r="AL228" s="169"/>
      <c r="AM228" s="169"/>
    </row>
    <row r="229" spans="1:39" ht="15.75" customHeight="1" x14ac:dyDescent="0.25">
      <c r="A229" s="1"/>
      <c r="B229" s="169"/>
      <c r="C229" s="241"/>
      <c r="D229" s="169"/>
      <c r="E229" s="169"/>
      <c r="F229" s="240"/>
      <c r="G229" s="242"/>
      <c r="H229" s="240"/>
      <c r="I229" s="243"/>
      <c r="J229" s="240"/>
      <c r="K229" s="169"/>
      <c r="L229" s="240"/>
      <c r="M229" s="169"/>
      <c r="N229" s="240"/>
      <c r="O229" s="169"/>
      <c r="P229" s="240"/>
      <c r="Q229" s="169"/>
      <c r="R229" s="240"/>
      <c r="S229" s="169"/>
      <c r="T229" s="240"/>
      <c r="U229" s="169"/>
      <c r="V229" s="240"/>
      <c r="W229" s="169"/>
      <c r="X229" s="240"/>
      <c r="Y229" s="169"/>
      <c r="Z229" s="240"/>
      <c r="AA229" s="169"/>
      <c r="AB229" s="240"/>
      <c r="AC229" s="169"/>
      <c r="AD229" s="240"/>
      <c r="AE229" s="169"/>
      <c r="AF229" s="240"/>
      <c r="AG229" s="169"/>
      <c r="AH229" s="240"/>
      <c r="AI229" s="169"/>
      <c r="AJ229" s="240"/>
      <c r="AK229" s="169"/>
      <c r="AL229" s="169"/>
      <c r="AM229" s="169"/>
    </row>
    <row r="230" spans="1:39" ht="15.75" customHeight="1" x14ac:dyDescent="0.25">
      <c r="A230" s="1"/>
      <c r="B230" s="169"/>
      <c r="C230" s="241"/>
      <c r="D230" s="169"/>
      <c r="E230" s="169"/>
      <c r="F230" s="240"/>
      <c r="G230" s="242"/>
      <c r="H230" s="240"/>
      <c r="I230" s="243"/>
      <c r="J230" s="240"/>
      <c r="K230" s="169"/>
      <c r="L230" s="240"/>
      <c r="M230" s="169"/>
      <c r="N230" s="240"/>
      <c r="O230" s="169"/>
      <c r="P230" s="240"/>
      <c r="Q230" s="169"/>
      <c r="R230" s="240"/>
      <c r="S230" s="169"/>
      <c r="T230" s="240"/>
      <c r="U230" s="169"/>
      <c r="V230" s="240"/>
      <c r="W230" s="169"/>
      <c r="X230" s="240"/>
      <c r="Y230" s="169"/>
      <c r="Z230" s="240"/>
      <c r="AA230" s="169"/>
      <c r="AB230" s="240"/>
      <c r="AC230" s="169"/>
      <c r="AD230" s="240"/>
      <c r="AE230" s="169"/>
      <c r="AF230" s="240"/>
      <c r="AG230" s="169"/>
      <c r="AH230" s="240"/>
      <c r="AI230" s="169"/>
      <c r="AJ230" s="240"/>
      <c r="AK230" s="169"/>
      <c r="AL230" s="169"/>
      <c r="AM230" s="169"/>
    </row>
    <row r="231" spans="1:39" ht="15.75" customHeight="1" x14ac:dyDescent="0.25">
      <c r="A231" s="1"/>
      <c r="B231" s="169"/>
      <c r="C231" s="241"/>
      <c r="D231" s="169"/>
      <c r="E231" s="169"/>
      <c r="F231" s="240"/>
      <c r="G231" s="242"/>
      <c r="H231" s="240"/>
      <c r="I231" s="243"/>
      <c r="J231" s="240"/>
      <c r="K231" s="169"/>
      <c r="L231" s="240"/>
      <c r="M231" s="169"/>
      <c r="N231" s="240"/>
      <c r="O231" s="169"/>
      <c r="P231" s="240"/>
      <c r="Q231" s="169"/>
      <c r="R231" s="240"/>
      <c r="S231" s="169"/>
      <c r="T231" s="240"/>
      <c r="U231" s="169"/>
      <c r="V231" s="240"/>
      <c r="W231" s="169"/>
      <c r="X231" s="240"/>
      <c r="Y231" s="169"/>
      <c r="Z231" s="240"/>
      <c r="AA231" s="169"/>
      <c r="AB231" s="240"/>
      <c r="AC231" s="169"/>
      <c r="AD231" s="240"/>
      <c r="AE231" s="169"/>
      <c r="AF231" s="240"/>
      <c r="AG231" s="169"/>
      <c r="AH231" s="240"/>
      <c r="AI231" s="169"/>
      <c r="AJ231" s="240"/>
      <c r="AK231" s="169"/>
      <c r="AL231" s="169"/>
      <c r="AM231" s="169"/>
    </row>
    <row r="232" spans="1:39" ht="15.75" customHeight="1" x14ac:dyDescent="0.25">
      <c r="A232" s="1"/>
      <c r="B232" s="169"/>
      <c r="C232" s="241"/>
      <c r="D232" s="169"/>
      <c r="E232" s="169"/>
      <c r="F232" s="240"/>
      <c r="G232" s="242"/>
      <c r="H232" s="240"/>
      <c r="I232" s="243"/>
      <c r="J232" s="240"/>
      <c r="K232" s="169"/>
      <c r="L232" s="240"/>
      <c r="M232" s="169"/>
      <c r="N232" s="240"/>
      <c r="O232" s="169"/>
      <c r="P232" s="240"/>
      <c r="Q232" s="169"/>
      <c r="R232" s="240"/>
      <c r="S232" s="169"/>
      <c r="T232" s="240"/>
      <c r="U232" s="169"/>
      <c r="V232" s="240"/>
      <c r="W232" s="169"/>
      <c r="X232" s="240"/>
      <c r="Y232" s="169"/>
      <c r="Z232" s="240"/>
      <c r="AA232" s="169"/>
      <c r="AB232" s="240"/>
      <c r="AC232" s="169"/>
      <c r="AD232" s="240"/>
      <c r="AE232" s="169"/>
      <c r="AF232" s="240"/>
      <c r="AG232" s="169"/>
      <c r="AH232" s="240"/>
      <c r="AI232" s="169"/>
      <c r="AJ232" s="240"/>
      <c r="AK232" s="169"/>
      <c r="AL232" s="169"/>
      <c r="AM232" s="169"/>
    </row>
    <row r="233" spans="1:39" ht="15.75" customHeight="1" x14ac:dyDescent="0.25">
      <c r="A233" s="1"/>
      <c r="B233" s="169"/>
      <c r="C233" s="241"/>
      <c r="D233" s="169"/>
      <c r="E233" s="169"/>
      <c r="F233" s="240"/>
      <c r="G233" s="242"/>
      <c r="H233" s="240"/>
      <c r="I233" s="243"/>
      <c r="J233" s="240"/>
      <c r="K233" s="169"/>
      <c r="L233" s="240"/>
      <c r="M233" s="169"/>
      <c r="N233" s="240"/>
      <c r="O233" s="169"/>
      <c r="P233" s="240"/>
      <c r="Q233" s="169"/>
      <c r="R233" s="240"/>
      <c r="S233" s="169"/>
      <c r="T233" s="240"/>
      <c r="U233" s="169"/>
      <c r="V233" s="240"/>
      <c r="W233" s="169"/>
      <c r="X233" s="240"/>
      <c r="Y233" s="169"/>
      <c r="Z233" s="240"/>
      <c r="AA233" s="169"/>
      <c r="AB233" s="240"/>
      <c r="AC233" s="169"/>
      <c r="AD233" s="240"/>
      <c r="AE233" s="169"/>
      <c r="AF233" s="240"/>
      <c r="AG233" s="169"/>
      <c r="AH233" s="240"/>
      <c r="AI233" s="169"/>
      <c r="AJ233" s="240"/>
      <c r="AK233" s="169"/>
      <c r="AL233" s="169"/>
      <c r="AM233" s="169"/>
    </row>
    <row r="234" spans="1:39" ht="15.75" customHeight="1" x14ac:dyDescent="0.25">
      <c r="A234" s="1"/>
      <c r="B234" s="169"/>
      <c r="C234" s="241"/>
      <c r="D234" s="169"/>
      <c r="E234" s="169"/>
      <c r="F234" s="240"/>
      <c r="G234" s="242"/>
      <c r="H234" s="240"/>
      <c r="I234" s="243"/>
      <c r="J234" s="240"/>
      <c r="K234" s="169"/>
      <c r="L234" s="240"/>
      <c r="M234" s="169"/>
      <c r="N234" s="240"/>
      <c r="O234" s="169"/>
      <c r="P234" s="240"/>
      <c r="Q234" s="169"/>
      <c r="R234" s="240"/>
      <c r="S234" s="169"/>
      <c r="T234" s="240"/>
      <c r="U234" s="169"/>
      <c r="V234" s="240"/>
      <c r="W234" s="169"/>
      <c r="X234" s="240"/>
      <c r="Y234" s="169"/>
      <c r="Z234" s="240"/>
      <c r="AA234" s="169"/>
      <c r="AB234" s="240"/>
      <c r="AC234" s="169"/>
      <c r="AD234" s="240"/>
      <c r="AE234" s="169"/>
      <c r="AF234" s="240"/>
      <c r="AG234" s="169"/>
      <c r="AH234" s="240"/>
      <c r="AI234" s="169"/>
      <c r="AJ234" s="240"/>
      <c r="AK234" s="169"/>
      <c r="AL234" s="169"/>
      <c r="AM234" s="169"/>
    </row>
    <row r="235" spans="1:39" ht="15.75" customHeight="1" x14ac:dyDescent="0.25">
      <c r="A235" s="1"/>
      <c r="B235" s="169"/>
      <c r="C235" s="241"/>
      <c r="D235" s="169"/>
      <c r="E235" s="169"/>
      <c r="F235" s="240"/>
      <c r="G235" s="242"/>
      <c r="H235" s="240"/>
      <c r="I235" s="243"/>
      <c r="J235" s="240"/>
      <c r="K235" s="169"/>
      <c r="L235" s="240"/>
      <c r="M235" s="169"/>
      <c r="N235" s="240"/>
      <c r="O235" s="169"/>
      <c r="P235" s="240"/>
      <c r="Q235" s="169"/>
      <c r="R235" s="240"/>
      <c r="S235" s="169"/>
      <c r="T235" s="240"/>
      <c r="U235" s="169"/>
      <c r="V235" s="240"/>
      <c r="W235" s="169"/>
      <c r="X235" s="240"/>
      <c r="Y235" s="169"/>
      <c r="Z235" s="240"/>
      <c r="AA235" s="169"/>
      <c r="AB235" s="240"/>
      <c r="AC235" s="169"/>
      <c r="AD235" s="240"/>
      <c r="AE235" s="169"/>
      <c r="AF235" s="240"/>
      <c r="AG235" s="169"/>
      <c r="AH235" s="240"/>
      <c r="AI235" s="169"/>
      <c r="AJ235" s="240"/>
      <c r="AK235" s="169"/>
      <c r="AL235" s="169"/>
      <c r="AM235" s="169"/>
    </row>
    <row r="236" spans="1:39" ht="15.75" customHeight="1" x14ac:dyDescent="0.25">
      <c r="A236" s="1"/>
      <c r="B236" s="169"/>
      <c r="C236" s="241"/>
      <c r="D236" s="169"/>
      <c r="E236" s="169"/>
      <c r="F236" s="240"/>
      <c r="G236" s="242"/>
      <c r="H236" s="240"/>
      <c r="I236" s="243"/>
      <c r="J236" s="240"/>
      <c r="K236" s="169"/>
      <c r="L236" s="240"/>
      <c r="M236" s="169"/>
      <c r="N236" s="240"/>
      <c r="O236" s="169"/>
      <c r="P236" s="240"/>
      <c r="Q236" s="169"/>
      <c r="R236" s="240"/>
      <c r="S236" s="169"/>
      <c r="T236" s="240"/>
      <c r="U236" s="169"/>
      <c r="V236" s="240"/>
      <c r="W236" s="169"/>
      <c r="X236" s="240"/>
      <c r="Y236" s="169"/>
      <c r="Z236" s="240"/>
      <c r="AA236" s="169"/>
      <c r="AB236" s="240"/>
      <c r="AC236" s="169"/>
      <c r="AD236" s="240"/>
      <c r="AE236" s="169"/>
      <c r="AF236" s="240"/>
      <c r="AG236" s="169"/>
      <c r="AH236" s="240"/>
      <c r="AI236" s="169"/>
      <c r="AJ236" s="240"/>
      <c r="AK236" s="169"/>
      <c r="AL236" s="169"/>
      <c r="AM236" s="169"/>
    </row>
    <row r="237" spans="1:39" ht="15.75" customHeight="1" x14ac:dyDescent="0.25">
      <c r="A237" s="1"/>
      <c r="B237" s="169"/>
      <c r="C237" s="241"/>
      <c r="D237" s="169"/>
      <c r="E237" s="169"/>
      <c r="F237" s="240"/>
      <c r="G237" s="242"/>
      <c r="H237" s="240"/>
      <c r="I237" s="243"/>
      <c r="J237" s="240"/>
      <c r="K237" s="169"/>
      <c r="L237" s="240"/>
      <c r="M237" s="169"/>
      <c r="N237" s="240"/>
      <c r="O237" s="169"/>
      <c r="P237" s="240"/>
      <c r="Q237" s="169"/>
      <c r="R237" s="240"/>
      <c r="S237" s="169"/>
      <c r="T237" s="240"/>
      <c r="U237" s="169"/>
      <c r="V237" s="240"/>
      <c r="W237" s="169"/>
      <c r="X237" s="240"/>
      <c r="Y237" s="169"/>
      <c r="Z237" s="240"/>
      <c r="AA237" s="169"/>
      <c r="AB237" s="240"/>
      <c r="AC237" s="169"/>
      <c r="AD237" s="240"/>
      <c r="AE237" s="169"/>
      <c r="AF237" s="240"/>
      <c r="AG237" s="169"/>
      <c r="AH237" s="240"/>
      <c r="AI237" s="169"/>
      <c r="AJ237" s="240"/>
      <c r="AK237" s="169"/>
      <c r="AL237" s="169"/>
      <c r="AM237" s="169"/>
    </row>
    <row r="238" spans="1:39" ht="15.75" customHeight="1" x14ac:dyDescent="0.25">
      <c r="A238" s="1"/>
      <c r="B238" s="169"/>
      <c r="C238" s="241"/>
      <c r="D238" s="169"/>
      <c r="E238" s="169"/>
      <c r="F238" s="240"/>
      <c r="G238" s="242"/>
      <c r="H238" s="240"/>
      <c r="I238" s="243"/>
      <c r="J238" s="240"/>
      <c r="K238" s="169"/>
      <c r="L238" s="240"/>
      <c r="M238" s="169"/>
      <c r="N238" s="240"/>
      <c r="O238" s="169"/>
      <c r="P238" s="240"/>
      <c r="Q238" s="169"/>
      <c r="R238" s="240"/>
      <c r="S238" s="169"/>
      <c r="T238" s="240"/>
      <c r="U238" s="169"/>
      <c r="V238" s="240"/>
      <c r="W238" s="169"/>
      <c r="X238" s="240"/>
      <c r="Y238" s="169"/>
      <c r="Z238" s="240"/>
      <c r="AA238" s="169"/>
      <c r="AB238" s="240"/>
      <c r="AC238" s="169"/>
      <c r="AD238" s="240"/>
      <c r="AE238" s="169"/>
      <c r="AF238" s="240"/>
      <c r="AG238" s="169"/>
      <c r="AH238" s="240"/>
      <c r="AI238" s="169"/>
      <c r="AJ238" s="240"/>
      <c r="AK238" s="169"/>
      <c r="AL238" s="169"/>
      <c r="AM238" s="169"/>
    </row>
    <row r="239" spans="1:39" ht="15.75" customHeight="1" x14ac:dyDescent="0.25">
      <c r="A239" s="1"/>
      <c r="B239" s="169"/>
      <c r="C239" s="241"/>
      <c r="D239" s="169"/>
      <c r="E239" s="169"/>
      <c r="F239" s="240"/>
      <c r="G239" s="242"/>
      <c r="H239" s="240"/>
      <c r="I239" s="243"/>
      <c r="J239" s="240"/>
      <c r="K239" s="169"/>
      <c r="L239" s="240"/>
      <c r="M239" s="169"/>
      <c r="N239" s="240"/>
      <c r="O239" s="169"/>
      <c r="P239" s="240"/>
      <c r="Q239" s="169"/>
      <c r="R239" s="240"/>
      <c r="S239" s="169"/>
      <c r="T239" s="240"/>
      <c r="U239" s="169"/>
      <c r="V239" s="240"/>
      <c r="W239" s="169"/>
      <c r="X239" s="240"/>
      <c r="Y239" s="169"/>
      <c r="Z239" s="240"/>
      <c r="AA239" s="169"/>
      <c r="AB239" s="240"/>
      <c r="AC239" s="169"/>
      <c r="AD239" s="240"/>
      <c r="AE239" s="169"/>
      <c r="AF239" s="240"/>
      <c r="AG239" s="169"/>
      <c r="AH239" s="240"/>
      <c r="AI239" s="169"/>
      <c r="AJ239" s="240"/>
      <c r="AK239" s="169"/>
      <c r="AL239" s="169"/>
      <c r="AM239" s="169"/>
    </row>
    <row r="240" spans="1:39" ht="15.75" customHeight="1" x14ac:dyDescent="0.25">
      <c r="A240" s="1"/>
      <c r="B240" s="169"/>
      <c r="C240" s="241"/>
      <c r="D240" s="169"/>
      <c r="E240" s="169"/>
      <c r="F240" s="240"/>
      <c r="G240" s="242"/>
      <c r="H240" s="240"/>
      <c r="I240" s="243"/>
      <c r="J240" s="240"/>
      <c r="K240" s="169"/>
      <c r="L240" s="240"/>
      <c r="M240" s="169"/>
      <c r="N240" s="240"/>
      <c r="O240" s="169"/>
      <c r="P240" s="240"/>
      <c r="Q240" s="169"/>
      <c r="R240" s="240"/>
      <c r="S240" s="169"/>
      <c r="T240" s="240"/>
      <c r="U240" s="169"/>
      <c r="V240" s="240"/>
      <c r="W240" s="169"/>
      <c r="X240" s="240"/>
      <c r="Y240" s="169"/>
      <c r="Z240" s="240"/>
      <c r="AA240" s="169"/>
      <c r="AB240" s="240"/>
      <c r="AC240" s="169"/>
      <c r="AD240" s="240"/>
      <c r="AE240" s="169"/>
      <c r="AF240" s="240"/>
      <c r="AG240" s="169"/>
      <c r="AH240" s="240"/>
      <c r="AI240" s="169"/>
      <c r="AJ240" s="240"/>
      <c r="AK240" s="169"/>
      <c r="AL240" s="169"/>
      <c r="AM240" s="169"/>
    </row>
    <row r="241" spans="1:39" ht="15.75" customHeight="1" x14ac:dyDescent="0.25">
      <c r="A241" s="1"/>
      <c r="B241" s="169"/>
      <c r="C241" s="241"/>
      <c r="D241" s="169"/>
      <c r="E241" s="169"/>
      <c r="F241" s="240"/>
      <c r="G241" s="242"/>
      <c r="H241" s="240"/>
      <c r="I241" s="243"/>
      <c r="J241" s="240"/>
      <c r="K241" s="169"/>
      <c r="L241" s="240"/>
      <c r="M241" s="169"/>
      <c r="N241" s="240"/>
      <c r="O241" s="169"/>
      <c r="P241" s="240"/>
      <c r="Q241" s="169"/>
      <c r="R241" s="240"/>
      <c r="S241" s="169"/>
      <c r="T241" s="240"/>
      <c r="U241" s="169"/>
      <c r="V241" s="240"/>
      <c r="W241" s="169"/>
      <c r="X241" s="240"/>
      <c r="Y241" s="169"/>
      <c r="Z241" s="240"/>
      <c r="AA241" s="169"/>
      <c r="AB241" s="240"/>
      <c r="AC241" s="169"/>
      <c r="AD241" s="240"/>
      <c r="AE241" s="169"/>
      <c r="AF241" s="240"/>
      <c r="AG241" s="169"/>
      <c r="AH241" s="240"/>
      <c r="AI241" s="169"/>
      <c r="AJ241" s="240"/>
      <c r="AK241" s="169"/>
      <c r="AL241" s="169"/>
      <c r="AM241" s="169"/>
    </row>
    <row r="242" spans="1:39" ht="15.75" customHeight="1" x14ac:dyDescent="0.25">
      <c r="A242" s="1"/>
      <c r="B242" s="169"/>
      <c r="C242" s="241"/>
      <c r="D242" s="169"/>
      <c r="E242" s="169"/>
      <c r="F242" s="240"/>
      <c r="G242" s="242"/>
      <c r="H242" s="240"/>
      <c r="I242" s="243"/>
      <c r="J242" s="240"/>
      <c r="K242" s="169"/>
      <c r="L242" s="240"/>
      <c r="M242" s="169"/>
      <c r="N242" s="240"/>
      <c r="O242" s="169"/>
      <c r="P242" s="240"/>
      <c r="Q242" s="169"/>
      <c r="R242" s="240"/>
      <c r="S242" s="169"/>
      <c r="T242" s="240"/>
      <c r="U242" s="169"/>
      <c r="V242" s="240"/>
      <c r="W242" s="169"/>
      <c r="X242" s="240"/>
      <c r="Y242" s="169"/>
      <c r="Z242" s="240"/>
      <c r="AA242" s="169"/>
      <c r="AB242" s="240"/>
      <c r="AC242" s="169"/>
      <c r="AD242" s="240"/>
      <c r="AE242" s="169"/>
      <c r="AF242" s="240"/>
      <c r="AG242" s="169"/>
      <c r="AH242" s="240"/>
      <c r="AI242" s="169"/>
      <c r="AJ242" s="240"/>
      <c r="AK242" s="169"/>
      <c r="AL242" s="169"/>
      <c r="AM242" s="169"/>
    </row>
    <row r="243" spans="1:39" ht="15.75" customHeight="1" x14ac:dyDescent="0.25">
      <c r="A243" s="1"/>
      <c r="B243" s="169"/>
      <c r="C243" s="241"/>
      <c r="D243" s="169"/>
      <c r="E243" s="169"/>
      <c r="F243" s="240"/>
      <c r="G243" s="242"/>
      <c r="H243" s="240"/>
      <c r="I243" s="243"/>
      <c r="J243" s="240"/>
      <c r="K243" s="169"/>
      <c r="L243" s="240"/>
      <c r="M243" s="169"/>
      <c r="N243" s="240"/>
      <c r="O243" s="169"/>
      <c r="P243" s="240"/>
      <c r="Q243" s="169"/>
      <c r="R243" s="240"/>
      <c r="S243" s="169"/>
      <c r="T243" s="240"/>
      <c r="U243" s="169"/>
      <c r="V243" s="240"/>
      <c r="W243" s="169"/>
      <c r="X243" s="240"/>
      <c r="Y243" s="169"/>
      <c r="Z243" s="240"/>
      <c r="AA243" s="169"/>
      <c r="AB243" s="240"/>
      <c r="AC243" s="169"/>
      <c r="AD243" s="240"/>
      <c r="AE243" s="169"/>
      <c r="AF243" s="240"/>
      <c r="AG243" s="169"/>
      <c r="AH243" s="240"/>
      <c r="AI243" s="169"/>
      <c r="AJ243" s="240"/>
      <c r="AK243" s="169"/>
      <c r="AL243" s="169"/>
      <c r="AM243" s="169"/>
    </row>
    <row r="244" spans="1:39" ht="15.75" customHeight="1" x14ac:dyDescent="0.25">
      <c r="A244" s="1"/>
      <c r="B244" s="169"/>
      <c r="C244" s="241"/>
      <c r="D244" s="169"/>
      <c r="E244" s="169"/>
      <c r="F244" s="240"/>
      <c r="G244" s="242"/>
      <c r="H244" s="240"/>
      <c r="I244" s="243"/>
      <c r="J244" s="240"/>
      <c r="K244" s="169"/>
      <c r="L244" s="240"/>
      <c r="M244" s="169"/>
      <c r="N244" s="240"/>
      <c r="O244" s="169"/>
      <c r="P244" s="240"/>
      <c r="Q244" s="169"/>
      <c r="R244" s="240"/>
      <c r="S244" s="169"/>
      <c r="T244" s="240"/>
      <c r="U244" s="169"/>
      <c r="V244" s="240"/>
      <c r="W244" s="169"/>
      <c r="X244" s="240"/>
      <c r="Y244" s="169"/>
      <c r="Z244" s="240"/>
      <c r="AA244" s="169"/>
      <c r="AB244" s="240"/>
      <c r="AC244" s="169"/>
      <c r="AD244" s="240"/>
      <c r="AE244" s="169"/>
      <c r="AF244" s="240"/>
      <c r="AG244" s="169"/>
      <c r="AH244" s="240"/>
      <c r="AI244" s="169"/>
      <c r="AJ244" s="240"/>
      <c r="AK244" s="169"/>
      <c r="AL244" s="169"/>
      <c r="AM244" s="169"/>
    </row>
    <row r="245" spans="1:39" ht="15.75" customHeight="1" x14ac:dyDescent="0.25">
      <c r="A245" s="1"/>
      <c r="B245" s="169"/>
      <c r="C245" s="241"/>
      <c r="D245" s="169"/>
      <c r="E245" s="169"/>
      <c r="F245" s="240"/>
      <c r="G245" s="242"/>
      <c r="H245" s="240"/>
      <c r="I245" s="243"/>
      <c r="J245" s="240"/>
      <c r="K245" s="169"/>
      <c r="L245" s="240"/>
      <c r="M245" s="169"/>
      <c r="N245" s="240"/>
      <c r="O245" s="169"/>
      <c r="P245" s="240"/>
      <c r="Q245" s="169"/>
      <c r="R245" s="240"/>
      <c r="S245" s="169"/>
      <c r="T245" s="240"/>
      <c r="U245" s="169"/>
      <c r="V245" s="240"/>
      <c r="W245" s="169"/>
      <c r="X245" s="240"/>
      <c r="Y245" s="169"/>
      <c r="Z245" s="240"/>
      <c r="AA245" s="169"/>
      <c r="AB245" s="240"/>
      <c r="AC245" s="169"/>
      <c r="AD245" s="240"/>
      <c r="AE245" s="169"/>
      <c r="AF245" s="240"/>
      <c r="AG245" s="169"/>
      <c r="AH245" s="240"/>
      <c r="AI245" s="169"/>
      <c r="AJ245" s="240"/>
      <c r="AK245" s="169"/>
      <c r="AL245" s="169"/>
      <c r="AM245" s="169"/>
    </row>
    <row r="246" spans="1:39" ht="15.75" customHeight="1" x14ac:dyDescent="0.25">
      <c r="A246" s="1"/>
      <c r="B246" s="169"/>
      <c r="C246" s="241"/>
      <c r="D246" s="169"/>
      <c r="E246" s="169"/>
      <c r="F246" s="240"/>
      <c r="G246" s="242"/>
      <c r="H246" s="240"/>
      <c r="I246" s="243"/>
      <c r="J246" s="240"/>
      <c r="K246" s="169"/>
      <c r="L246" s="240"/>
      <c r="M246" s="169"/>
      <c r="N246" s="240"/>
      <c r="O246" s="169"/>
      <c r="P246" s="240"/>
      <c r="Q246" s="169"/>
      <c r="R246" s="240"/>
      <c r="S246" s="169"/>
      <c r="T246" s="240"/>
      <c r="U246" s="169"/>
      <c r="V246" s="240"/>
      <c r="W246" s="169"/>
      <c r="X246" s="240"/>
      <c r="Y246" s="169"/>
      <c r="Z246" s="240"/>
      <c r="AA246" s="169"/>
      <c r="AB246" s="240"/>
      <c r="AC246" s="169"/>
      <c r="AD246" s="240"/>
      <c r="AE246" s="169"/>
      <c r="AF246" s="240"/>
      <c r="AG246" s="169"/>
      <c r="AH246" s="240"/>
      <c r="AI246" s="169"/>
      <c r="AJ246" s="240"/>
      <c r="AK246" s="169"/>
      <c r="AL246" s="169"/>
      <c r="AM246" s="169"/>
    </row>
    <row r="247" spans="1:39" ht="15.75" customHeight="1" x14ac:dyDescent="0.25">
      <c r="A247" s="1"/>
      <c r="B247" s="169"/>
      <c r="C247" s="241"/>
      <c r="D247" s="169"/>
      <c r="E247" s="169"/>
      <c r="F247" s="240"/>
      <c r="G247" s="242"/>
      <c r="H247" s="240"/>
      <c r="I247" s="243"/>
      <c r="J247" s="240"/>
      <c r="K247" s="169"/>
      <c r="L247" s="240"/>
      <c r="M247" s="169"/>
      <c r="N247" s="240"/>
      <c r="O247" s="169"/>
      <c r="P247" s="240"/>
      <c r="Q247" s="169"/>
      <c r="R247" s="240"/>
      <c r="S247" s="169"/>
      <c r="T247" s="240"/>
      <c r="U247" s="169"/>
      <c r="V247" s="240"/>
      <c r="W247" s="169"/>
      <c r="X247" s="240"/>
      <c r="Y247" s="169"/>
      <c r="Z247" s="240"/>
      <c r="AA247" s="169"/>
      <c r="AB247" s="240"/>
      <c r="AC247" s="169"/>
      <c r="AD247" s="240"/>
      <c r="AE247" s="169"/>
      <c r="AF247" s="240"/>
      <c r="AG247" s="169"/>
      <c r="AH247" s="240"/>
      <c r="AI247" s="169"/>
      <c r="AJ247" s="240"/>
      <c r="AK247" s="169"/>
      <c r="AL247" s="169"/>
      <c r="AM247" s="169"/>
    </row>
    <row r="248" spans="1:39" ht="15.75" customHeight="1" x14ac:dyDescent="0.25">
      <c r="A248" s="1"/>
      <c r="B248" s="169"/>
      <c r="C248" s="241"/>
      <c r="D248" s="169"/>
      <c r="E248" s="169"/>
      <c r="F248" s="240"/>
      <c r="G248" s="242"/>
      <c r="H248" s="240"/>
      <c r="I248" s="243"/>
      <c r="J248" s="240"/>
      <c r="K248" s="169"/>
      <c r="L248" s="240"/>
      <c r="M248" s="169"/>
      <c r="N248" s="240"/>
      <c r="O248" s="169"/>
      <c r="P248" s="240"/>
      <c r="Q248" s="169"/>
      <c r="R248" s="240"/>
      <c r="S248" s="169"/>
      <c r="T248" s="240"/>
      <c r="U248" s="169"/>
      <c r="V248" s="240"/>
      <c r="W248" s="169"/>
      <c r="X248" s="240"/>
      <c r="Y248" s="169"/>
      <c r="Z248" s="240"/>
      <c r="AA248" s="169"/>
      <c r="AB248" s="240"/>
      <c r="AC248" s="169"/>
      <c r="AD248" s="240"/>
      <c r="AE248" s="169"/>
      <c r="AF248" s="240"/>
      <c r="AG248" s="169"/>
      <c r="AH248" s="240"/>
      <c r="AI248" s="169"/>
      <c r="AJ248" s="240"/>
      <c r="AK248" s="169"/>
      <c r="AL248" s="169"/>
      <c r="AM248" s="169"/>
    </row>
    <row r="249" spans="1:39" ht="15.75" customHeight="1" x14ac:dyDescent="0.25">
      <c r="A249" s="1"/>
      <c r="B249" s="169"/>
      <c r="C249" s="241"/>
      <c r="D249" s="169"/>
      <c r="E249" s="169"/>
      <c r="F249" s="240"/>
      <c r="G249" s="242"/>
      <c r="H249" s="240"/>
      <c r="I249" s="243"/>
      <c r="J249" s="240"/>
      <c r="K249" s="169"/>
      <c r="L249" s="240"/>
      <c r="M249" s="169"/>
      <c r="N249" s="240"/>
      <c r="O249" s="169"/>
      <c r="P249" s="240"/>
      <c r="Q249" s="169"/>
      <c r="R249" s="240"/>
      <c r="S249" s="169"/>
      <c r="T249" s="240"/>
      <c r="U249" s="169"/>
      <c r="V249" s="240"/>
      <c r="W249" s="169"/>
      <c r="X249" s="240"/>
      <c r="Y249" s="169"/>
      <c r="Z249" s="240"/>
      <c r="AA249" s="169"/>
      <c r="AB249" s="240"/>
      <c r="AC249" s="169"/>
      <c r="AD249" s="240"/>
      <c r="AE249" s="169"/>
      <c r="AF249" s="240"/>
      <c r="AG249" s="169"/>
      <c r="AH249" s="240"/>
      <c r="AI249" s="169"/>
      <c r="AJ249" s="240"/>
      <c r="AK249" s="169"/>
      <c r="AL249" s="169"/>
      <c r="AM249" s="169"/>
    </row>
    <row r="250" spans="1:39" ht="15.75" customHeight="1" x14ac:dyDescent="0.25">
      <c r="A250" s="1"/>
      <c r="B250" s="169"/>
      <c r="C250" s="241"/>
      <c r="D250" s="169"/>
      <c r="E250" s="169"/>
      <c r="F250" s="240"/>
      <c r="G250" s="242"/>
      <c r="H250" s="240"/>
      <c r="I250" s="243"/>
      <c r="J250" s="240"/>
      <c r="K250" s="169"/>
      <c r="L250" s="240"/>
      <c r="M250" s="169"/>
      <c r="N250" s="240"/>
      <c r="O250" s="169"/>
      <c r="P250" s="240"/>
      <c r="Q250" s="169"/>
      <c r="R250" s="240"/>
      <c r="S250" s="169"/>
      <c r="T250" s="240"/>
      <c r="U250" s="169"/>
      <c r="V250" s="240"/>
      <c r="W250" s="169"/>
      <c r="X250" s="240"/>
      <c r="Y250" s="169"/>
      <c r="Z250" s="240"/>
      <c r="AA250" s="169"/>
      <c r="AB250" s="240"/>
      <c r="AC250" s="169"/>
      <c r="AD250" s="240"/>
      <c r="AE250" s="169"/>
      <c r="AF250" s="240"/>
      <c r="AG250" s="169"/>
      <c r="AH250" s="240"/>
      <c r="AI250" s="169"/>
      <c r="AJ250" s="240"/>
      <c r="AK250" s="169"/>
      <c r="AL250" s="169"/>
      <c r="AM250" s="169"/>
    </row>
    <row r="251" spans="1:39" ht="15.75" customHeight="1" x14ac:dyDescent="0.25">
      <c r="A251" s="1"/>
      <c r="B251" s="169"/>
      <c r="C251" s="241"/>
      <c r="D251" s="169"/>
      <c r="E251" s="169"/>
      <c r="F251" s="240"/>
      <c r="G251" s="242"/>
      <c r="H251" s="240"/>
      <c r="I251" s="243"/>
      <c r="J251" s="240"/>
      <c r="K251" s="169"/>
      <c r="L251" s="240"/>
      <c r="M251" s="169"/>
      <c r="N251" s="240"/>
      <c r="O251" s="169"/>
      <c r="P251" s="240"/>
      <c r="Q251" s="169"/>
      <c r="R251" s="240"/>
      <c r="S251" s="169"/>
      <c r="T251" s="240"/>
      <c r="U251" s="169"/>
      <c r="V251" s="240"/>
      <c r="W251" s="169"/>
      <c r="X251" s="240"/>
      <c r="Y251" s="169"/>
      <c r="Z251" s="240"/>
      <c r="AA251" s="169"/>
      <c r="AB251" s="240"/>
      <c r="AC251" s="169"/>
      <c r="AD251" s="240"/>
      <c r="AE251" s="169"/>
      <c r="AF251" s="240"/>
      <c r="AG251" s="169"/>
      <c r="AH251" s="240"/>
      <c r="AI251" s="169"/>
      <c r="AJ251" s="240"/>
      <c r="AK251" s="169"/>
      <c r="AL251" s="169"/>
      <c r="AM251" s="169"/>
    </row>
    <row r="252" spans="1:39" ht="15.75" customHeight="1" x14ac:dyDescent="0.25">
      <c r="A252" s="1"/>
      <c r="B252" s="169"/>
      <c r="C252" s="241"/>
      <c r="D252" s="169"/>
      <c r="E252" s="169"/>
      <c r="F252" s="240"/>
      <c r="G252" s="242"/>
      <c r="H252" s="240"/>
      <c r="I252" s="243"/>
      <c r="J252" s="240"/>
      <c r="K252" s="169"/>
      <c r="L252" s="240"/>
      <c r="M252" s="169"/>
      <c r="N252" s="240"/>
      <c r="O252" s="169"/>
      <c r="P252" s="240"/>
      <c r="Q252" s="169"/>
      <c r="R252" s="240"/>
      <c r="S252" s="169"/>
      <c r="T252" s="240"/>
      <c r="U252" s="169"/>
      <c r="V252" s="240"/>
      <c r="W252" s="169"/>
      <c r="X252" s="240"/>
      <c r="Y252" s="169"/>
      <c r="Z252" s="240"/>
      <c r="AA252" s="169"/>
      <c r="AB252" s="240"/>
      <c r="AC252" s="169"/>
      <c r="AD252" s="240"/>
      <c r="AE252" s="169"/>
      <c r="AF252" s="240"/>
      <c r="AG252" s="169"/>
      <c r="AH252" s="240"/>
      <c r="AI252" s="169"/>
      <c r="AJ252" s="240"/>
      <c r="AK252" s="169"/>
      <c r="AL252" s="169"/>
      <c r="AM252" s="169"/>
    </row>
    <row r="253" spans="1:39" ht="15.75" customHeight="1" x14ac:dyDescent="0.25">
      <c r="A253" s="1"/>
      <c r="B253" s="169"/>
      <c r="C253" s="241"/>
      <c r="D253" s="169"/>
      <c r="E253" s="169"/>
      <c r="F253" s="240"/>
      <c r="G253" s="242"/>
      <c r="H253" s="240"/>
      <c r="I253" s="243"/>
      <c r="J253" s="240"/>
      <c r="K253" s="169"/>
      <c r="L253" s="240"/>
      <c r="M253" s="169"/>
      <c r="N253" s="240"/>
      <c r="O253" s="169"/>
      <c r="P253" s="240"/>
      <c r="Q253" s="169"/>
      <c r="R253" s="240"/>
      <c r="S253" s="169"/>
      <c r="T253" s="240"/>
      <c r="U253" s="169"/>
      <c r="V253" s="240"/>
      <c r="W253" s="169"/>
      <c r="X253" s="240"/>
      <c r="Y253" s="169"/>
      <c r="Z253" s="240"/>
      <c r="AA253" s="169"/>
      <c r="AB253" s="240"/>
      <c r="AC253" s="169"/>
      <c r="AD253" s="240"/>
      <c r="AE253" s="169"/>
      <c r="AF253" s="240"/>
      <c r="AG253" s="169"/>
      <c r="AH253" s="240"/>
      <c r="AI253" s="169"/>
      <c r="AJ253" s="240"/>
      <c r="AK253" s="169"/>
      <c r="AL253" s="169"/>
      <c r="AM253" s="169"/>
    </row>
    <row r="254" spans="1:39" ht="15.75" customHeight="1" x14ac:dyDescent="0.25">
      <c r="A254" s="1"/>
      <c r="B254" s="169"/>
      <c r="C254" s="241"/>
      <c r="D254" s="169"/>
      <c r="E254" s="169"/>
      <c r="F254" s="240"/>
      <c r="G254" s="242"/>
      <c r="H254" s="240"/>
      <c r="I254" s="243"/>
      <c r="J254" s="240"/>
      <c r="K254" s="169"/>
      <c r="L254" s="240"/>
      <c r="M254" s="169"/>
      <c r="N254" s="240"/>
      <c r="O254" s="169"/>
      <c r="P254" s="240"/>
      <c r="Q254" s="169"/>
      <c r="R254" s="240"/>
      <c r="S254" s="169"/>
      <c r="T254" s="240"/>
      <c r="U254" s="169"/>
      <c r="V254" s="240"/>
      <c r="W254" s="169"/>
      <c r="X254" s="240"/>
      <c r="Y254" s="169"/>
      <c r="Z254" s="240"/>
      <c r="AA254" s="169"/>
      <c r="AB254" s="240"/>
      <c r="AC254" s="169"/>
      <c r="AD254" s="240"/>
      <c r="AE254" s="169"/>
      <c r="AF254" s="240"/>
      <c r="AG254" s="169"/>
      <c r="AH254" s="240"/>
      <c r="AI254" s="169"/>
      <c r="AJ254" s="240"/>
      <c r="AK254" s="169"/>
      <c r="AL254" s="169"/>
      <c r="AM254" s="169"/>
    </row>
    <row r="255" spans="1:39" ht="15.75" customHeight="1" x14ac:dyDescent="0.25">
      <c r="A255" s="1"/>
      <c r="B255" s="169"/>
      <c r="C255" s="241"/>
      <c r="D255" s="169"/>
      <c r="E255" s="169"/>
      <c r="F255" s="240"/>
      <c r="G255" s="242"/>
      <c r="H255" s="240"/>
      <c r="I255" s="243"/>
      <c r="J255" s="240"/>
      <c r="K255" s="169"/>
      <c r="L255" s="240"/>
      <c r="M255" s="169"/>
      <c r="N255" s="240"/>
      <c r="O255" s="169"/>
      <c r="P255" s="240"/>
      <c r="Q255" s="169"/>
      <c r="R255" s="240"/>
      <c r="S255" s="169"/>
      <c r="T255" s="240"/>
      <c r="U255" s="169"/>
      <c r="V255" s="240"/>
      <c r="W255" s="169"/>
      <c r="X255" s="240"/>
      <c r="Y255" s="169"/>
      <c r="Z255" s="240"/>
      <c r="AA255" s="169"/>
      <c r="AB255" s="240"/>
      <c r="AC255" s="169"/>
      <c r="AD255" s="240"/>
      <c r="AE255" s="169"/>
      <c r="AF255" s="240"/>
      <c r="AG255" s="169"/>
      <c r="AH255" s="240"/>
      <c r="AI255" s="169"/>
      <c r="AJ255" s="240"/>
      <c r="AK255" s="169"/>
      <c r="AL255" s="169"/>
      <c r="AM255" s="169"/>
    </row>
    <row r="256" spans="1:39" ht="15.75" customHeight="1" x14ac:dyDescent="0.25">
      <c r="A256" s="1"/>
      <c r="B256" s="169"/>
      <c r="C256" s="241"/>
      <c r="D256" s="169"/>
      <c r="E256" s="169"/>
      <c r="F256" s="240"/>
      <c r="G256" s="242"/>
      <c r="H256" s="240"/>
      <c r="I256" s="243"/>
      <c r="J256" s="240"/>
      <c r="K256" s="169"/>
      <c r="L256" s="240"/>
      <c r="M256" s="169"/>
      <c r="N256" s="240"/>
      <c r="O256" s="169"/>
      <c r="P256" s="240"/>
      <c r="Q256" s="169"/>
      <c r="R256" s="240"/>
      <c r="S256" s="169"/>
      <c r="T256" s="240"/>
      <c r="U256" s="169"/>
      <c r="V256" s="240"/>
      <c r="W256" s="169"/>
      <c r="X256" s="240"/>
      <c r="Y256" s="169"/>
      <c r="Z256" s="240"/>
      <c r="AA256" s="169"/>
      <c r="AB256" s="240"/>
      <c r="AC256" s="169"/>
      <c r="AD256" s="240"/>
      <c r="AE256" s="169"/>
      <c r="AF256" s="240"/>
      <c r="AG256" s="169"/>
      <c r="AH256" s="240"/>
      <c r="AI256" s="169"/>
      <c r="AJ256" s="240"/>
      <c r="AK256" s="169"/>
      <c r="AL256" s="169"/>
      <c r="AM256" s="169"/>
    </row>
    <row r="257" spans="1:39" ht="15.75" customHeight="1" x14ac:dyDescent="0.25">
      <c r="A257" s="1"/>
      <c r="B257" s="169"/>
      <c r="C257" s="241"/>
      <c r="D257" s="169"/>
      <c r="E257" s="169"/>
      <c r="F257" s="240"/>
      <c r="G257" s="242"/>
      <c r="H257" s="240"/>
      <c r="I257" s="243"/>
      <c r="J257" s="240"/>
      <c r="K257" s="169"/>
      <c r="L257" s="240"/>
      <c r="M257" s="169"/>
      <c r="N257" s="240"/>
      <c r="O257" s="169"/>
      <c r="P257" s="240"/>
      <c r="Q257" s="169"/>
      <c r="R257" s="240"/>
      <c r="S257" s="169"/>
      <c r="T257" s="240"/>
      <c r="U257" s="169"/>
      <c r="V257" s="240"/>
      <c r="W257" s="169"/>
      <c r="X257" s="240"/>
      <c r="Y257" s="169"/>
      <c r="Z257" s="240"/>
      <c r="AA257" s="169"/>
      <c r="AB257" s="240"/>
      <c r="AC257" s="169"/>
      <c r="AD257" s="240"/>
      <c r="AE257" s="169"/>
      <c r="AF257" s="240"/>
      <c r="AG257" s="169"/>
      <c r="AH257" s="240"/>
      <c r="AI257" s="169"/>
      <c r="AJ257" s="240"/>
      <c r="AK257" s="169"/>
      <c r="AL257" s="169"/>
      <c r="AM257" s="169"/>
    </row>
    <row r="258" spans="1:39" ht="15.75" customHeight="1" x14ac:dyDescent="0.25">
      <c r="A258" s="1"/>
      <c r="B258" s="169"/>
      <c r="C258" s="241"/>
      <c r="D258" s="169"/>
      <c r="E258" s="169"/>
      <c r="F258" s="240"/>
      <c r="G258" s="242"/>
      <c r="H258" s="240"/>
      <c r="I258" s="243"/>
      <c r="J258" s="240"/>
      <c r="K258" s="169"/>
      <c r="L258" s="240"/>
      <c r="M258" s="169"/>
      <c r="N258" s="240"/>
      <c r="O258" s="169"/>
      <c r="P258" s="240"/>
      <c r="Q258" s="169"/>
      <c r="R258" s="240"/>
      <c r="S258" s="169"/>
      <c r="T258" s="240"/>
      <c r="U258" s="169"/>
      <c r="V258" s="240"/>
      <c r="W258" s="169"/>
      <c r="X258" s="240"/>
      <c r="Y258" s="169"/>
      <c r="Z258" s="240"/>
      <c r="AA258" s="169"/>
      <c r="AB258" s="240"/>
      <c r="AC258" s="169"/>
      <c r="AD258" s="240"/>
      <c r="AE258" s="169"/>
      <c r="AF258" s="240"/>
      <c r="AG258" s="169"/>
      <c r="AH258" s="240"/>
      <c r="AI258" s="169"/>
      <c r="AJ258" s="240"/>
      <c r="AK258" s="169"/>
      <c r="AL258" s="169"/>
      <c r="AM258" s="169"/>
    </row>
    <row r="259" spans="1:39" ht="15.75" customHeight="1" x14ac:dyDescent="0.25">
      <c r="A259" s="1"/>
      <c r="B259" s="169"/>
      <c r="C259" s="241"/>
      <c r="D259" s="169"/>
      <c r="E259" s="169"/>
      <c r="F259" s="240"/>
      <c r="G259" s="242"/>
      <c r="H259" s="240"/>
      <c r="I259" s="243"/>
      <c r="J259" s="240"/>
      <c r="K259" s="169"/>
      <c r="L259" s="240"/>
      <c r="M259" s="169"/>
      <c r="N259" s="240"/>
      <c r="O259" s="169"/>
      <c r="P259" s="240"/>
      <c r="Q259" s="169"/>
      <c r="R259" s="240"/>
      <c r="S259" s="169"/>
      <c r="T259" s="240"/>
      <c r="U259" s="169"/>
      <c r="V259" s="240"/>
      <c r="W259" s="169"/>
      <c r="X259" s="240"/>
      <c r="Y259" s="169"/>
      <c r="Z259" s="240"/>
      <c r="AA259" s="169"/>
      <c r="AB259" s="240"/>
      <c r="AC259" s="169"/>
      <c r="AD259" s="240"/>
      <c r="AE259" s="169"/>
      <c r="AF259" s="240"/>
      <c r="AG259" s="169"/>
      <c r="AH259" s="240"/>
      <c r="AI259" s="169"/>
      <c r="AJ259" s="240"/>
      <c r="AK259" s="169"/>
      <c r="AL259" s="169"/>
      <c r="AM259" s="169"/>
    </row>
    <row r="260" spans="1:39" ht="15.75" customHeight="1" x14ac:dyDescent="0.25">
      <c r="A260" s="1"/>
      <c r="B260" s="169"/>
      <c r="C260" s="241"/>
      <c r="D260" s="169"/>
      <c r="E260" s="169"/>
      <c r="F260" s="240"/>
      <c r="G260" s="242"/>
      <c r="H260" s="240"/>
      <c r="I260" s="243"/>
      <c r="J260" s="240"/>
      <c r="K260" s="169"/>
      <c r="L260" s="240"/>
      <c r="M260" s="169"/>
      <c r="N260" s="240"/>
      <c r="O260" s="169"/>
      <c r="P260" s="240"/>
      <c r="Q260" s="169"/>
      <c r="R260" s="240"/>
      <c r="S260" s="169"/>
      <c r="T260" s="240"/>
      <c r="U260" s="169"/>
      <c r="V260" s="240"/>
      <c r="W260" s="169"/>
      <c r="X260" s="240"/>
      <c r="Y260" s="169"/>
      <c r="Z260" s="240"/>
      <c r="AA260" s="169"/>
      <c r="AB260" s="240"/>
      <c r="AC260" s="169"/>
      <c r="AD260" s="240"/>
      <c r="AE260" s="169"/>
      <c r="AF260" s="240"/>
      <c r="AG260" s="169"/>
      <c r="AH260" s="240"/>
      <c r="AI260" s="169"/>
      <c r="AJ260" s="240"/>
      <c r="AK260" s="169"/>
      <c r="AL260" s="169"/>
      <c r="AM260" s="169"/>
    </row>
    <row r="261" spans="1:39" ht="15.75" customHeight="1" x14ac:dyDescent="0.25">
      <c r="A261" s="1"/>
      <c r="B261" s="169"/>
      <c r="C261" s="241"/>
      <c r="D261" s="169"/>
      <c r="E261" s="169"/>
      <c r="F261" s="240"/>
      <c r="G261" s="242"/>
      <c r="H261" s="240"/>
      <c r="I261" s="243"/>
      <c r="J261" s="240"/>
      <c r="K261" s="169"/>
      <c r="L261" s="240"/>
      <c r="M261" s="169"/>
      <c r="N261" s="240"/>
      <c r="O261" s="169"/>
      <c r="P261" s="240"/>
      <c r="Q261" s="169"/>
      <c r="R261" s="240"/>
      <c r="S261" s="169"/>
      <c r="T261" s="240"/>
      <c r="U261" s="169"/>
      <c r="V261" s="240"/>
      <c r="W261" s="169"/>
      <c r="X261" s="240"/>
      <c r="Y261" s="169"/>
      <c r="Z261" s="240"/>
      <c r="AA261" s="169"/>
      <c r="AB261" s="240"/>
      <c r="AC261" s="169"/>
      <c r="AD261" s="240"/>
      <c r="AE261" s="169"/>
      <c r="AF261" s="240"/>
      <c r="AG261" s="169"/>
      <c r="AH261" s="240"/>
      <c r="AI261" s="169"/>
      <c r="AJ261" s="240"/>
      <c r="AK261" s="169"/>
      <c r="AL261" s="169"/>
      <c r="AM261" s="169"/>
    </row>
    <row r="262" spans="1:39" ht="15.75" customHeight="1" x14ac:dyDescent="0.25">
      <c r="A262" s="1"/>
      <c r="B262" s="169"/>
      <c r="C262" s="241"/>
      <c r="D262" s="169"/>
      <c r="E262" s="169"/>
      <c r="F262" s="240"/>
      <c r="G262" s="242"/>
      <c r="H262" s="240"/>
      <c r="I262" s="243"/>
      <c r="J262" s="240"/>
      <c r="K262" s="169"/>
      <c r="L262" s="240"/>
      <c r="M262" s="169"/>
      <c r="N262" s="240"/>
      <c r="O262" s="169"/>
      <c r="P262" s="240"/>
      <c r="Q262" s="169"/>
      <c r="R262" s="240"/>
      <c r="S262" s="169"/>
      <c r="T262" s="240"/>
      <c r="U262" s="169"/>
      <c r="V262" s="240"/>
      <c r="W262" s="169"/>
      <c r="X262" s="240"/>
      <c r="Y262" s="169"/>
      <c r="Z262" s="240"/>
      <c r="AA262" s="169"/>
      <c r="AB262" s="240"/>
      <c r="AC262" s="169"/>
      <c r="AD262" s="240"/>
      <c r="AE262" s="169"/>
      <c r="AF262" s="240"/>
      <c r="AG262" s="169"/>
      <c r="AH262" s="240"/>
      <c r="AI262" s="169"/>
      <c r="AJ262" s="240"/>
      <c r="AK262" s="169"/>
      <c r="AL262" s="169"/>
      <c r="AM262" s="169"/>
    </row>
    <row r="263" spans="1:39" ht="15.75" customHeight="1" x14ac:dyDescent="0.25">
      <c r="A263" s="1"/>
      <c r="B263" s="169"/>
      <c r="C263" s="241"/>
      <c r="D263" s="169"/>
      <c r="E263" s="169"/>
      <c r="F263" s="240"/>
      <c r="G263" s="242"/>
      <c r="H263" s="240"/>
      <c r="I263" s="243"/>
      <c r="J263" s="240"/>
      <c r="K263" s="169"/>
      <c r="L263" s="240"/>
      <c r="M263" s="169"/>
      <c r="N263" s="240"/>
      <c r="O263" s="169"/>
      <c r="P263" s="240"/>
      <c r="Q263" s="169"/>
      <c r="R263" s="240"/>
      <c r="S263" s="169"/>
      <c r="T263" s="240"/>
      <c r="U263" s="169"/>
      <c r="V263" s="240"/>
      <c r="W263" s="169"/>
      <c r="X263" s="240"/>
      <c r="Y263" s="169"/>
      <c r="Z263" s="240"/>
      <c r="AA263" s="169"/>
      <c r="AB263" s="240"/>
      <c r="AC263" s="169"/>
      <c r="AD263" s="240"/>
      <c r="AE263" s="169"/>
      <c r="AF263" s="240"/>
      <c r="AG263" s="169"/>
      <c r="AH263" s="240"/>
      <c r="AI263" s="169"/>
      <c r="AJ263" s="240"/>
      <c r="AK263" s="169"/>
      <c r="AL263" s="169"/>
      <c r="AM263" s="169"/>
    </row>
    <row r="264" spans="1:39" ht="15.75" customHeight="1" x14ac:dyDescent="0.25">
      <c r="A264" s="1"/>
      <c r="B264" s="169"/>
      <c r="C264" s="241"/>
      <c r="D264" s="169"/>
      <c r="E264" s="169"/>
      <c r="F264" s="240"/>
      <c r="G264" s="242"/>
      <c r="H264" s="240"/>
      <c r="I264" s="243"/>
      <c r="J264" s="240"/>
      <c r="K264" s="169"/>
      <c r="L264" s="240"/>
      <c r="M264" s="169"/>
      <c r="N264" s="240"/>
      <c r="O264" s="169"/>
      <c r="P264" s="240"/>
      <c r="Q264" s="169"/>
      <c r="R264" s="240"/>
      <c r="S264" s="169"/>
      <c r="T264" s="240"/>
      <c r="U264" s="169"/>
      <c r="V264" s="240"/>
      <c r="W264" s="169"/>
      <c r="X264" s="240"/>
      <c r="Y264" s="169"/>
      <c r="Z264" s="240"/>
      <c r="AA264" s="169"/>
      <c r="AB264" s="240"/>
      <c r="AC264" s="169"/>
      <c r="AD264" s="240"/>
      <c r="AE264" s="169"/>
      <c r="AF264" s="240"/>
      <c r="AG264" s="169"/>
      <c r="AH264" s="240"/>
      <c r="AI264" s="169"/>
      <c r="AJ264" s="240"/>
      <c r="AK264" s="169"/>
      <c r="AL264" s="169"/>
      <c r="AM264" s="169"/>
    </row>
    <row r="265" spans="1:39" ht="15.75" customHeight="1" x14ac:dyDescent="0.25">
      <c r="A265" s="1"/>
      <c r="B265" s="169"/>
      <c r="C265" s="241"/>
      <c r="D265" s="169"/>
      <c r="E265" s="169"/>
      <c r="F265" s="240"/>
      <c r="G265" s="242"/>
      <c r="H265" s="240"/>
      <c r="I265" s="243"/>
      <c r="J265" s="240"/>
      <c r="K265" s="169"/>
      <c r="L265" s="240"/>
      <c r="M265" s="169"/>
      <c r="N265" s="240"/>
      <c r="O265" s="169"/>
      <c r="P265" s="240"/>
      <c r="Q265" s="169"/>
      <c r="R265" s="240"/>
      <c r="S265" s="169"/>
      <c r="T265" s="240"/>
      <c r="U265" s="169"/>
      <c r="V265" s="240"/>
      <c r="W265" s="169"/>
      <c r="X265" s="240"/>
      <c r="Y265" s="169"/>
      <c r="Z265" s="240"/>
      <c r="AA265" s="169"/>
      <c r="AB265" s="240"/>
      <c r="AC265" s="169"/>
      <c r="AD265" s="240"/>
      <c r="AE265" s="169"/>
      <c r="AF265" s="240"/>
      <c r="AG265" s="169"/>
      <c r="AH265" s="240"/>
      <c r="AI265" s="169"/>
      <c r="AJ265" s="240"/>
      <c r="AK265" s="169"/>
      <c r="AL265" s="169"/>
      <c r="AM265" s="169"/>
    </row>
    <row r="266" spans="1:39" ht="15.75" customHeight="1" x14ac:dyDescent="0.25">
      <c r="A266" s="1"/>
      <c r="B266" s="169"/>
      <c r="C266" s="241"/>
      <c r="D266" s="169"/>
      <c r="E266" s="169"/>
      <c r="F266" s="240"/>
      <c r="G266" s="242"/>
      <c r="H266" s="240"/>
      <c r="I266" s="243"/>
      <c r="J266" s="240"/>
      <c r="K266" s="169"/>
      <c r="L266" s="240"/>
      <c r="M266" s="169"/>
      <c r="N266" s="240"/>
      <c r="O266" s="169"/>
      <c r="P266" s="240"/>
      <c r="Q266" s="169"/>
      <c r="R266" s="240"/>
      <c r="S266" s="169"/>
      <c r="T266" s="240"/>
      <c r="U266" s="169"/>
      <c r="V266" s="240"/>
      <c r="W266" s="169"/>
      <c r="X266" s="240"/>
      <c r="Y266" s="169"/>
      <c r="Z266" s="240"/>
      <c r="AA266" s="169"/>
      <c r="AB266" s="240"/>
      <c r="AC266" s="169"/>
      <c r="AD266" s="240"/>
      <c r="AE266" s="169"/>
      <c r="AF266" s="240"/>
      <c r="AG266" s="169"/>
      <c r="AH266" s="240"/>
      <c r="AI266" s="169"/>
      <c r="AJ266" s="240"/>
      <c r="AK266" s="169"/>
      <c r="AL266" s="169"/>
      <c r="AM266" s="169"/>
    </row>
    <row r="267" spans="1:39" ht="15.75" customHeight="1" x14ac:dyDescent="0.25">
      <c r="A267" s="1"/>
      <c r="B267" s="169"/>
      <c r="C267" s="241"/>
      <c r="D267" s="169"/>
      <c r="E267" s="169"/>
      <c r="F267" s="240"/>
      <c r="G267" s="242"/>
      <c r="H267" s="240"/>
      <c r="I267" s="243"/>
      <c r="J267" s="240"/>
      <c r="K267" s="169"/>
      <c r="L267" s="240"/>
      <c r="M267" s="169"/>
      <c r="N267" s="240"/>
      <c r="O267" s="169"/>
      <c r="P267" s="240"/>
      <c r="Q267" s="169"/>
      <c r="R267" s="240"/>
      <c r="S267" s="169"/>
      <c r="T267" s="240"/>
      <c r="U267" s="169"/>
      <c r="V267" s="240"/>
      <c r="W267" s="169"/>
      <c r="X267" s="240"/>
      <c r="Y267" s="169"/>
      <c r="Z267" s="240"/>
      <c r="AA267" s="169"/>
      <c r="AB267" s="240"/>
      <c r="AC267" s="169"/>
      <c r="AD267" s="240"/>
      <c r="AE267" s="169"/>
      <c r="AF267" s="240"/>
      <c r="AG267" s="169"/>
      <c r="AH267" s="240"/>
      <c r="AI267" s="169"/>
      <c r="AJ267" s="240"/>
      <c r="AK267" s="169"/>
      <c r="AL267" s="169"/>
      <c r="AM267" s="169"/>
    </row>
    <row r="268" spans="1:39" ht="15.75" customHeight="1" x14ac:dyDescent="0.25">
      <c r="A268" s="1"/>
      <c r="B268" s="169"/>
      <c r="C268" s="241"/>
      <c r="D268" s="169"/>
      <c r="E268" s="169"/>
      <c r="F268" s="240"/>
      <c r="G268" s="242"/>
      <c r="H268" s="240"/>
      <c r="I268" s="243"/>
      <c r="J268" s="240"/>
      <c r="K268" s="169"/>
      <c r="L268" s="240"/>
      <c r="M268" s="169"/>
      <c r="N268" s="240"/>
      <c r="O268" s="169"/>
      <c r="P268" s="240"/>
      <c r="Q268" s="169"/>
      <c r="R268" s="240"/>
      <c r="S268" s="169"/>
      <c r="T268" s="240"/>
      <c r="U268" s="169"/>
      <c r="V268" s="240"/>
      <c r="W268" s="169"/>
      <c r="X268" s="240"/>
      <c r="Y268" s="169"/>
      <c r="Z268" s="240"/>
      <c r="AA268" s="169"/>
      <c r="AB268" s="240"/>
      <c r="AC268" s="169"/>
      <c r="AD268" s="240"/>
      <c r="AE268" s="169"/>
      <c r="AF268" s="240"/>
      <c r="AG268" s="169"/>
      <c r="AH268" s="240"/>
      <c r="AI268" s="169"/>
      <c r="AJ268" s="240"/>
      <c r="AK268" s="169"/>
      <c r="AL268" s="169"/>
      <c r="AM268" s="169"/>
    </row>
    <row r="269" spans="1:39" ht="15.75" customHeight="1" x14ac:dyDescent="0.25">
      <c r="A269" s="1"/>
      <c r="B269" s="169"/>
      <c r="C269" s="241"/>
      <c r="D269" s="169"/>
      <c r="E269" s="169"/>
      <c r="F269" s="240"/>
      <c r="G269" s="242"/>
      <c r="H269" s="240"/>
      <c r="I269" s="243"/>
      <c r="J269" s="240"/>
      <c r="K269" s="169"/>
      <c r="L269" s="240"/>
      <c r="M269" s="169"/>
      <c r="N269" s="240"/>
      <c r="O269" s="169"/>
      <c r="P269" s="240"/>
      <c r="Q269" s="169"/>
      <c r="R269" s="240"/>
      <c r="S269" s="169"/>
      <c r="T269" s="240"/>
      <c r="U269" s="169"/>
      <c r="V269" s="240"/>
      <c r="W269" s="169"/>
      <c r="X269" s="240"/>
      <c r="Y269" s="169"/>
      <c r="Z269" s="240"/>
      <c r="AA269" s="169"/>
      <c r="AB269" s="240"/>
      <c r="AC269" s="169"/>
      <c r="AD269" s="240"/>
      <c r="AE269" s="169"/>
      <c r="AF269" s="240"/>
      <c r="AG269" s="169"/>
      <c r="AH269" s="240"/>
      <c r="AI269" s="169"/>
      <c r="AJ269" s="240"/>
      <c r="AK269" s="169"/>
      <c r="AL269" s="169"/>
      <c r="AM269" s="169"/>
    </row>
    <row r="270" spans="1:39" ht="15.75" customHeight="1" x14ac:dyDescent="0.25">
      <c r="A270" s="1"/>
      <c r="B270" s="169"/>
      <c r="C270" s="241"/>
      <c r="D270" s="169"/>
      <c r="E270" s="169"/>
      <c r="F270" s="240"/>
      <c r="G270" s="242"/>
      <c r="H270" s="240"/>
      <c r="I270" s="243"/>
      <c r="J270" s="240"/>
      <c r="K270" s="169"/>
      <c r="L270" s="240"/>
      <c r="M270" s="169"/>
      <c r="N270" s="240"/>
      <c r="O270" s="169"/>
      <c r="P270" s="240"/>
      <c r="Q270" s="169"/>
      <c r="R270" s="240"/>
      <c r="S270" s="169"/>
      <c r="T270" s="240"/>
      <c r="U270" s="169"/>
      <c r="V270" s="240"/>
      <c r="W270" s="169"/>
      <c r="X270" s="240"/>
      <c r="Y270" s="169"/>
      <c r="Z270" s="240"/>
      <c r="AA270" s="169"/>
      <c r="AB270" s="240"/>
      <c r="AC270" s="169"/>
      <c r="AD270" s="240"/>
      <c r="AE270" s="169"/>
      <c r="AF270" s="240"/>
      <c r="AG270" s="169"/>
      <c r="AH270" s="240"/>
      <c r="AI270" s="169"/>
      <c r="AJ270" s="240"/>
      <c r="AK270" s="169"/>
      <c r="AL270" s="169"/>
      <c r="AM270" s="169"/>
    </row>
    <row r="271" spans="1:39" ht="15.75" customHeight="1" x14ac:dyDescent="0.25">
      <c r="A271" s="1"/>
      <c r="B271" s="169"/>
      <c r="C271" s="241"/>
      <c r="D271" s="169"/>
      <c r="E271" s="169"/>
      <c r="F271" s="240"/>
      <c r="G271" s="242"/>
      <c r="H271" s="240"/>
      <c r="I271" s="243"/>
      <c r="J271" s="240"/>
      <c r="K271" s="169"/>
      <c r="L271" s="240"/>
      <c r="M271" s="169"/>
      <c r="N271" s="240"/>
      <c r="O271" s="169"/>
      <c r="P271" s="240"/>
      <c r="Q271" s="169"/>
      <c r="R271" s="240"/>
      <c r="S271" s="169"/>
      <c r="T271" s="240"/>
      <c r="U271" s="169"/>
      <c r="V271" s="240"/>
      <c r="W271" s="169"/>
      <c r="X271" s="240"/>
      <c r="Y271" s="169"/>
      <c r="Z271" s="240"/>
      <c r="AA271" s="169"/>
      <c r="AB271" s="240"/>
      <c r="AC271" s="169"/>
      <c r="AD271" s="240"/>
      <c r="AE271" s="169"/>
      <c r="AF271" s="240"/>
      <c r="AG271" s="169"/>
      <c r="AH271" s="240"/>
      <c r="AI271" s="169"/>
      <c r="AJ271" s="240"/>
      <c r="AK271" s="169"/>
      <c r="AL271" s="169"/>
      <c r="AM271" s="169"/>
    </row>
    <row r="272" spans="1:39" ht="15.75" customHeight="1" x14ac:dyDescent="0.25">
      <c r="A272" s="1"/>
      <c r="B272" s="169"/>
      <c r="C272" s="241"/>
      <c r="D272" s="169"/>
      <c r="E272" s="169"/>
      <c r="F272" s="240"/>
      <c r="G272" s="242"/>
      <c r="H272" s="240"/>
      <c r="I272" s="243"/>
      <c r="J272" s="240"/>
      <c r="K272" s="169"/>
      <c r="L272" s="240"/>
      <c r="M272" s="169"/>
      <c r="N272" s="240"/>
      <c r="O272" s="169"/>
      <c r="P272" s="240"/>
      <c r="Q272" s="169"/>
      <c r="R272" s="240"/>
      <c r="S272" s="169"/>
      <c r="T272" s="240"/>
      <c r="U272" s="169"/>
      <c r="V272" s="240"/>
      <c r="W272" s="169"/>
      <c r="X272" s="240"/>
      <c r="Y272" s="169"/>
      <c r="Z272" s="240"/>
      <c r="AA272" s="169"/>
      <c r="AB272" s="240"/>
      <c r="AC272" s="169"/>
      <c r="AD272" s="240"/>
      <c r="AE272" s="169"/>
      <c r="AF272" s="240"/>
      <c r="AG272" s="169"/>
      <c r="AH272" s="240"/>
      <c r="AI272" s="169"/>
      <c r="AJ272" s="240"/>
      <c r="AK272" s="169"/>
      <c r="AL272" s="169"/>
      <c r="AM272" s="169"/>
    </row>
    <row r="273" spans="1:39" ht="15.75" customHeight="1" x14ac:dyDescent="0.25">
      <c r="A273" s="1"/>
      <c r="B273" s="169"/>
      <c r="C273" s="241"/>
      <c r="D273" s="169"/>
      <c r="E273" s="169"/>
      <c r="F273" s="240"/>
      <c r="G273" s="242"/>
      <c r="H273" s="240"/>
      <c r="I273" s="243"/>
      <c r="J273" s="240"/>
      <c r="K273" s="169"/>
      <c r="L273" s="240"/>
      <c r="M273" s="169"/>
      <c r="N273" s="240"/>
      <c r="O273" s="169"/>
      <c r="P273" s="240"/>
      <c r="Q273" s="169"/>
      <c r="R273" s="240"/>
      <c r="S273" s="169"/>
      <c r="T273" s="240"/>
      <c r="U273" s="169"/>
      <c r="V273" s="240"/>
      <c r="W273" s="169"/>
      <c r="X273" s="240"/>
      <c r="Y273" s="169"/>
      <c r="Z273" s="240"/>
      <c r="AA273" s="169"/>
      <c r="AB273" s="240"/>
      <c r="AC273" s="169"/>
      <c r="AD273" s="240"/>
      <c r="AE273" s="169"/>
      <c r="AF273" s="240"/>
      <c r="AG273" s="169"/>
      <c r="AH273" s="240"/>
      <c r="AI273" s="169"/>
      <c r="AJ273" s="240"/>
      <c r="AK273" s="169"/>
      <c r="AL273" s="169"/>
      <c r="AM273" s="169"/>
    </row>
    <row r="274" spans="1:39" ht="15.75" customHeight="1" x14ac:dyDescent="0.25">
      <c r="A274" s="1"/>
      <c r="B274" s="169"/>
      <c r="C274" s="241"/>
      <c r="D274" s="169"/>
      <c r="E274" s="169"/>
      <c r="F274" s="240"/>
      <c r="G274" s="242"/>
      <c r="H274" s="240"/>
      <c r="I274" s="243"/>
      <c r="J274" s="240"/>
      <c r="K274" s="169"/>
      <c r="L274" s="240"/>
      <c r="M274" s="169"/>
      <c r="N274" s="240"/>
      <c r="O274" s="169"/>
      <c r="P274" s="240"/>
      <c r="Q274" s="169"/>
      <c r="R274" s="240"/>
      <c r="S274" s="169"/>
      <c r="T274" s="240"/>
      <c r="U274" s="169"/>
      <c r="V274" s="240"/>
      <c r="W274" s="169"/>
      <c r="X274" s="240"/>
      <c r="Y274" s="169"/>
      <c r="Z274" s="240"/>
      <c r="AA274" s="169"/>
      <c r="AB274" s="240"/>
      <c r="AC274" s="169"/>
      <c r="AD274" s="240"/>
      <c r="AE274" s="169"/>
      <c r="AF274" s="240"/>
      <c r="AG274" s="169"/>
      <c r="AH274" s="240"/>
      <c r="AI274" s="169"/>
      <c r="AJ274" s="240"/>
      <c r="AK274" s="169"/>
      <c r="AL274" s="169"/>
      <c r="AM274" s="169"/>
    </row>
    <row r="275" spans="1:39" ht="15.75" customHeight="1" x14ac:dyDescent="0.25">
      <c r="A275" s="1"/>
      <c r="B275" s="169"/>
      <c r="C275" s="241"/>
      <c r="D275" s="169"/>
      <c r="E275" s="169"/>
      <c r="F275" s="240"/>
      <c r="G275" s="242"/>
      <c r="H275" s="240"/>
      <c r="I275" s="243"/>
      <c r="J275" s="240"/>
      <c r="K275" s="169"/>
      <c r="L275" s="240"/>
      <c r="M275" s="169"/>
      <c r="N275" s="240"/>
      <c r="O275" s="169"/>
      <c r="P275" s="240"/>
      <c r="Q275" s="169"/>
      <c r="R275" s="240"/>
      <c r="S275" s="169"/>
      <c r="T275" s="240"/>
      <c r="U275" s="169"/>
      <c r="V275" s="240"/>
      <c r="W275" s="169"/>
      <c r="X275" s="240"/>
      <c r="Y275" s="169"/>
      <c r="Z275" s="240"/>
      <c r="AA275" s="169"/>
      <c r="AB275" s="240"/>
      <c r="AC275" s="169"/>
      <c r="AD275" s="240"/>
      <c r="AE275" s="169"/>
      <c r="AF275" s="240"/>
      <c r="AG275" s="169"/>
      <c r="AH275" s="240"/>
      <c r="AI275" s="169"/>
      <c r="AJ275" s="240"/>
      <c r="AK275" s="169"/>
      <c r="AL275" s="169"/>
      <c r="AM275" s="169"/>
    </row>
    <row r="276" spans="1:39" ht="15.75" customHeight="1" x14ac:dyDescent="0.25">
      <c r="A276" s="1"/>
      <c r="B276" s="169"/>
      <c r="C276" s="241"/>
      <c r="D276" s="169"/>
      <c r="E276" s="169"/>
      <c r="F276" s="240"/>
      <c r="G276" s="242"/>
      <c r="H276" s="240"/>
      <c r="I276" s="243"/>
      <c r="J276" s="240"/>
      <c r="K276" s="169"/>
      <c r="L276" s="240"/>
      <c r="M276" s="169"/>
      <c r="N276" s="240"/>
      <c r="O276" s="169"/>
      <c r="P276" s="240"/>
      <c r="Q276" s="169"/>
      <c r="R276" s="240"/>
      <c r="S276" s="169"/>
      <c r="T276" s="240"/>
      <c r="U276" s="169"/>
      <c r="V276" s="240"/>
      <c r="W276" s="169"/>
      <c r="X276" s="240"/>
      <c r="Y276" s="169"/>
      <c r="Z276" s="240"/>
      <c r="AA276" s="169"/>
      <c r="AB276" s="240"/>
      <c r="AC276" s="169"/>
      <c r="AD276" s="240"/>
      <c r="AE276" s="169"/>
      <c r="AF276" s="240"/>
      <c r="AG276" s="169"/>
      <c r="AH276" s="240"/>
      <c r="AI276" s="169"/>
      <c r="AJ276" s="240"/>
      <c r="AK276" s="169"/>
      <c r="AL276" s="169"/>
      <c r="AM276" s="169"/>
    </row>
    <row r="277" spans="1:39" ht="15.75" customHeight="1" x14ac:dyDescent="0.25">
      <c r="A277" s="1"/>
      <c r="B277" s="169"/>
      <c r="C277" s="241"/>
      <c r="D277" s="169"/>
      <c r="E277" s="169"/>
      <c r="F277" s="240"/>
      <c r="G277" s="242"/>
      <c r="H277" s="240"/>
      <c r="I277" s="243"/>
      <c r="J277" s="240"/>
      <c r="K277" s="169"/>
      <c r="L277" s="240"/>
      <c r="M277" s="169"/>
      <c r="N277" s="240"/>
      <c r="O277" s="169"/>
      <c r="P277" s="240"/>
      <c r="Q277" s="169"/>
      <c r="R277" s="240"/>
      <c r="S277" s="169"/>
      <c r="T277" s="240"/>
      <c r="U277" s="169"/>
      <c r="V277" s="240"/>
      <c r="W277" s="169"/>
      <c r="X277" s="240"/>
      <c r="Y277" s="169"/>
      <c r="Z277" s="240"/>
      <c r="AA277" s="169"/>
      <c r="AB277" s="240"/>
      <c r="AC277" s="169"/>
      <c r="AD277" s="240"/>
      <c r="AE277" s="169"/>
      <c r="AF277" s="240"/>
      <c r="AG277" s="169"/>
      <c r="AH277" s="240"/>
      <c r="AI277" s="169"/>
      <c r="AJ277" s="240"/>
      <c r="AK277" s="169"/>
      <c r="AL277" s="169"/>
      <c r="AM277" s="169"/>
    </row>
    <row r="278" spans="1:39" ht="15.75" customHeight="1" x14ac:dyDescent="0.25">
      <c r="A278" s="1"/>
      <c r="B278" s="169"/>
      <c r="C278" s="241"/>
      <c r="D278" s="169"/>
      <c r="E278" s="169"/>
      <c r="F278" s="240"/>
      <c r="G278" s="242"/>
      <c r="H278" s="240"/>
      <c r="I278" s="243"/>
      <c r="J278" s="240"/>
      <c r="K278" s="169"/>
      <c r="L278" s="240"/>
      <c r="M278" s="169"/>
      <c r="N278" s="240"/>
      <c r="O278" s="169"/>
      <c r="P278" s="240"/>
      <c r="Q278" s="169"/>
      <c r="R278" s="240"/>
      <c r="S278" s="169"/>
      <c r="T278" s="240"/>
      <c r="U278" s="169"/>
      <c r="V278" s="240"/>
      <c r="W278" s="169"/>
      <c r="X278" s="240"/>
      <c r="Y278" s="169"/>
      <c r="Z278" s="240"/>
      <c r="AA278" s="169"/>
      <c r="AB278" s="240"/>
      <c r="AC278" s="169"/>
      <c r="AD278" s="240"/>
      <c r="AE278" s="169"/>
      <c r="AF278" s="240"/>
      <c r="AG278" s="169"/>
      <c r="AH278" s="240"/>
      <c r="AI278" s="169"/>
      <c r="AJ278" s="240"/>
      <c r="AK278" s="169"/>
      <c r="AL278" s="169"/>
      <c r="AM278" s="169"/>
    </row>
    <row r="279" spans="1:39" ht="15.75" customHeight="1" x14ac:dyDescent="0.25">
      <c r="A279" s="1"/>
      <c r="B279" s="169"/>
      <c r="C279" s="241"/>
      <c r="D279" s="169"/>
      <c r="E279" s="169"/>
      <c r="F279" s="240"/>
      <c r="G279" s="242"/>
      <c r="H279" s="240"/>
      <c r="I279" s="243"/>
      <c r="J279" s="240"/>
      <c r="K279" s="169"/>
      <c r="L279" s="240"/>
      <c r="M279" s="169"/>
      <c r="N279" s="240"/>
      <c r="O279" s="169"/>
      <c r="P279" s="240"/>
      <c r="Q279" s="169"/>
      <c r="R279" s="240"/>
      <c r="S279" s="169"/>
      <c r="T279" s="240"/>
      <c r="U279" s="169"/>
      <c r="V279" s="240"/>
      <c r="W279" s="169"/>
      <c r="X279" s="240"/>
      <c r="Y279" s="169"/>
      <c r="Z279" s="240"/>
      <c r="AA279" s="169"/>
      <c r="AB279" s="240"/>
      <c r="AC279" s="169"/>
      <c r="AD279" s="240"/>
      <c r="AE279" s="169"/>
      <c r="AF279" s="240"/>
      <c r="AG279" s="169"/>
      <c r="AH279" s="240"/>
      <c r="AI279" s="169"/>
      <c r="AJ279" s="240"/>
      <c r="AK279" s="169"/>
      <c r="AL279" s="169"/>
      <c r="AM279" s="169"/>
    </row>
    <row r="280" spans="1:39" ht="15.75" customHeight="1" x14ac:dyDescent="0.25">
      <c r="A280" s="1"/>
      <c r="B280" s="169"/>
      <c r="C280" s="241"/>
      <c r="D280" s="169"/>
      <c r="E280" s="169"/>
      <c r="F280" s="240"/>
      <c r="G280" s="242"/>
      <c r="H280" s="240"/>
      <c r="I280" s="243"/>
      <c r="J280" s="240"/>
      <c r="K280" s="169"/>
      <c r="L280" s="240"/>
      <c r="M280" s="169"/>
      <c r="N280" s="240"/>
      <c r="O280" s="169"/>
      <c r="P280" s="240"/>
      <c r="Q280" s="169"/>
      <c r="R280" s="240"/>
      <c r="S280" s="169"/>
      <c r="T280" s="240"/>
      <c r="U280" s="169"/>
      <c r="V280" s="240"/>
      <c r="W280" s="169"/>
      <c r="X280" s="240"/>
      <c r="Y280" s="169"/>
      <c r="Z280" s="240"/>
      <c r="AA280" s="169"/>
      <c r="AB280" s="240"/>
      <c r="AC280" s="169"/>
      <c r="AD280" s="240"/>
      <c r="AE280" s="169"/>
      <c r="AF280" s="240"/>
      <c r="AG280" s="169"/>
      <c r="AH280" s="240"/>
      <c r="AI280" s="169"/>
      <c r="AJ280" s="240"/>
      <c r="AK280" s="169"/>
      <c r="AL280" s="169"/>
      <c r="AM280" s="169"/>
    </row>
    <row r="281" spans="1:39" ht="15.75" customHeight="1" x14ac:dyDescent="0.25">
      <c r="A281" s="1"/>
      <c r="B281" s="169"/>
      <c r="C281" s="241"/>
      <c r="D281" s="169"/>
      <c r="E281" s="169"/>
      <c r="F281" s="240"/>
      <c r="G281" s="242"/>
      <c r="H281" s="240"/>
      <c r="I281" s="243"/>
      <c r="J281" s="240"/>
      <c r="K281" s="169"/>
      <c r="L281" s="240"/>
      <c r="M281" s="169"/>
      <c r="N281" s="240"/>
      <c r="O281" s="169"/>
      <c r="P281" s="240"/>
      <c r="Q281" s="169"/>
      <c r="R281" s="240"/>
      <c r="S281" s="169"/>
      <c r="T281" s="240"/>
      <c r="U281" s="169"/>
      <c r="V281" s="240"/>
      <c r="W281" s="169"/>
      <c r="X281" s="240"/>
      <c r="Y281" s="169"/>
      <c r="Z281" s="240"/>
      <c r="AA281" s="169"/>
      <c r="AB281" s="240"/>
      <c r="AC281" s="169"/>
      <c r="AD281" s="240"/>
      <c r="AE281" s="169"/>
      <c r="AF281" s="240"/>
      <c r="AG281" s="169"/>
      <c r="AH281" s="240"/>
      <c r="AI281" s="169"/>
      <c r="AJ281" s="240"/>
      <c r="AK281" s="169"/>
      <c r="AL281" s="169"/>
      <c r="AM281" s="169"/>
    </row>
    <row r="282" spans="1:39" ht="15.75" customHeight="1" x14ac:dyDescent="0.25">
      <c r="A282" s="1"/>
      <c r="B282" s="169"/>
      <c r="C282" s="241"/>
      <c r="D282" s="169"/>
      <c r="E282" s="169"/>
      <c r="F282" s="240"/>
      <c r="G282" s="242"/>
      <c r="H282" s="240"/>
      <c r="I282" s="243"/>
      <c r="J282" s="240"/>
      <c r="K282" s="169"/>
      <c r="L282" s="240"/>
      <c r="M282" s="169"/>
      <c r="N282" s="240"/>
      <c r="O282" s="169"/>
      <c r="P282" s="240"/>
      <c r="Q282" s="169"/>
      <c r="R282" s="240"/>
      <c r="S282" s="169"/>
      <c r="T282" s="240"/>
      <c r="U282" s="169"/>
      <c r="V282" s="240"/>
      <c r="W282" s="169"/>
      <c r="X282" s="240"/>
      <c r="Y282" s="169"/>
      <c r="Z282" s="240"/>
      <c r="AA282" s="169"/>
      <c r="AB282" s="240"/>
      <c r="AC282" s="169"/>
      <c r="AD282" s="240"/>
      <c r="AE282" s="169"/>
      <c r="AF282" s="240"/>
      <c r="AG282" s="169"/>
      <c r="AH282" s="240"/>
      <c r="AI282" s="169"/>
      <c r="AJ282" s="240"/>
      <c r="AK282" s="169"/>
      <c r="AL282" s="169"/>
      <c r="AM282" s="169"/>
    </row>
    <row r="283" spans="1:39" ht="15.75" customHeight="1" x14ac:dyDescent="0.25">
      <c r="A283" s="1"/>
      <c r="B283" s="169"/>
      <c r="C283" s="241"/>
      <c r="D283" s="169"/>
      <c r="E283" s="169"/>
      <c r="F283" s="240"/>
      <c r="G283" s="242"/>
      <c r="H283" s="240"/>
      <c r="I283" s="243"/>
      <c r="J283" s="240"/>
      <c r="K283" s="169"/>
      <c r="L283" s="240"/>
      <c r="M283" s="169"/>
      <c r="N283" s="240"/>
      <c r="O283" s="169"/>
      <c r="P283" s="240"/>
      <c r="Q283" s="169"/>
      <c r="R283" s="240"/>
      <c r="S283" s="169"/>
      <c r="T283" s="240"/>
      <c r="U283" s="169"/>
      <c r="V283" s="240"/>
      <c r="W283" s="169"/>
      <c r="X283" s="240"/>
      <c r="Y283" s="169"/>
      <c r="Z283" s="240"/>
      <c r="AA283" s="169"/>
      <c r="AB283" s="240"/>
      <c r="AC283" s="169"/>
      <c r="AD283" s="240"/>
      <c r="AE283" s="169"/>
      <c r="AF283" s="240"/>
      <c r="AG283" s="169"/>
      <c r="AH283" s="240"/>
      <c r="AI283" s="169"/>
      <c r="AJ283" s="240"/>
      <c r="AK283" s="169"/>
      <c r="AL283" s="169"/>
      <c r="AM283" s="169"/>
    </row>
    <row r="284" spans="1:39" ht="15.75" customHeight="1" x14ac:dyDescent="0.25">
      <c r="A284" s="1"/>
      <c r="B284" s="169"/>
      <c r="C284" s="241"/>
      <c r="D284" s="169"/>
      <c r="E284" s="169"/>
      <c r="F284" s="240"/>
      <c r="G284" s="242"/>
      <c r="H284" s="240"/>
      <c r="I284" s="243"/>
      <c r="J284" s="240"/>
      <c r="K284" s="169"/>
      <c r="L284" s="240"/>
      <c r="M284" s="169"/>
      <c r="N284" s="240"/>
      <c r="O284" s="169"/>
      <c r="P284" s="240"/>
      <c r="Q284" s="169"/>
      <c r="R284" s="240"/>
      <c r="S284" s="169"/>
      <c r="T284" s="240"/>
      <c r="U284" s="169"/>
      <c r="V284" s="240"/>
      <c r="W284" s="169"/>
      <c r="X284" s="240"/>
      <c r="Y284" s="169"/>
      <c r="Z284" s="240"/>
      <c r="AA284" s="169"/>
      <c r="AB284" s="240"/>
      <c r="AC284" s="169"/>
      <c r="AD284" s="240"/>
      <c r="AE284" s="169"/>
      <c r="AF284" s="240"/>
      <c r="AG284" s="169"/>
      <c r="AH284" s="240"/>
      <c r="AI284" s="169"/>
      <c r="AJ284" s="240"/>
      <c r="AK284" s="169"/>
      <c r="AL284" s="169"/>
      <c r="AM284" s="169"/>
    </row>
    <row r="285" spans="1:39" ht="15.75" customHeight="1" x14ac:dyDescent="0.25">
      <c r="A285" s="1"/>
      <c r="B285" s="169"/>
      <c r="C285" s="241"/>
      <c r="D285" s="169"/>
      <c r="E285" s="169"/>
      <c r="F285" s="240"/>
      <c r="G285" s="242"/>
      <c r="H285" s="240"/>
      <c r="I285" s="243"/>
      <c r="J285" s="240"/>
      <c r="K285" s="169"/>
      <c r="L285" s="240"/>
      <c r="M285" s="169"/>
      <c r="N285" s="240"/>
      <c r="O285" s="169"/>
      <c r="P285" s="240"/>
      <c r="Q285" s="169"/>
      <c r="R285" s="240"/>
      <c r="S285" s="169"/>
      <c r="T285" s="240"/>
      <c r="U285" s="169"/>
      <c r="V285" s="240"/>
      <c r="W285" s="169"/>
      <c r="X285" s="240"/>
      <c r="Y285" s="169"/>
      <c r="Z285" s="240"/>
      <c r="AA285" s="169"/>
      <c r="AB285" s="240"/>
      <c r="AC285" s="169"/>
      <c r="AD285" s="240"/>
      <c r="AE285" s="169"/>
      <c r="AF285" s="240"/>
      <c r="AG285" s="169"/>
      <c r="AH285" s="240"/>
      <c r="AI285" s="169"/>
      <c r="AJ285" s="240"/>
      <c r="AK285" s="169"/>
      <c r="AL285" s="169"/>
      <c r="AM285" s="169"/>
    </row>
    <row r="286" spans="1:39" ht="15.75" customHeight="1" x14ac:dyDescent="0.25">
      <c r="A286" s="1"/>
      <c r="B286" s="169"/>
      <c r="C286" s="241"/>
      <c r="D286" s="169"/>
      <c r="E286" s="169"/>
      <c r="F286" s="240"/>
      <c r="G286" s="242"/>
      <c r="H286" s="240"/>
      <c r="I286" s="243"/>
      <c r="J286" s="240"/>
      <c r="K286" s="169"/>
      <c r="L286" s="240"/>
      <c r="M286" s="169"/>
      <c r="N286" s="240"/>
      <c r="O286" s="169"/>
      <c r="P286" s="240"/>
      <c r="Q286" s="169"/>
      <c r="R286" s="240"/>
      <c r="S286" s="169"/>
      <c r="T286" s="240"/>
      <c r="U286" s="169"/>
      <c r="V286" s="240"/>
      <c r="W286" s="169"/>
      <c r="X286" s="240"/>
      <c r="Y286" s="169"/>
      <c r="Z286" s="240"/>
      <c r="AA286" s="169"/>
      <c r="AB286" s="240"/>
      <c r="AC286" s="169"/>
      <c r="AD286" s="240"/>
      <c r="AE286" s="169"/>
      <c r="AF286" s="240"/>
      <c r="AG286" s="169"/>
      <c r="AH286" s="240"/>
      <c r="AI286" s="169"/>
      <c r="AJ286" s="240"/>
      <c r="AK286" s="169"/>
      <c r="AL286" s="169"/>
      <c r="AM286" s="169"/>
    </row>
    <row r="287" spans="1:39" ht="15.75" customHeight="1" x14ac:dyDescent="0.25">
      <c r="A287" s="1"/>
      <c r="B287" s="169"/>
      <c r="C287" s="241"/>
      <c r="D287" s="169"/>
      <c r="E287" s="169"/>
      <c r="F287" s="240"/>
      <c r="G287" s="242"/>
      <c r="H287" s="240"/>
      <c r="I287" s="243"/>
      <c r="J287" s="240"/>
      <c r="K287" s="169"/>
      <c r="L287" s="240"/>
      <c r="M287" s="169"/>
      <c r="N287" s="240"/>
      <c r="O287" s="169"/>
      <c r="P287" s="240"/>
      <c r="Q287" s="169"/>
      <c r="R287" s="240"/>
      <c r="S287" s="169"/>
      <c r="T287" s="240"/>
      <c r="U287" s="169"/>
      <c r="V287" s="240"/>
      <c r="W287" s="169"/>
      <c r="X287" s="240"/>
      <c r="Y287" s="169"/>
      <c r="Z287" s="240"/>
      <c r="AA287" s="169"/>
      <c r="AB287" s="240"/>
      <c r="AC287" s="169"/>
      <c r="AD287" s="240"/>
      <c r="AE287" s="169"/>
      <c r="AF287" s="240"/>
      <c r="AG287" s="169"/>
      <c r="AH287" s="240"/>
      <c r="AI287" s="169"/>
      <c r="AJ287" s="240"/>
      <c r="AK287" s="169"/>
      <c r="AL287" s="169"/>
      <c r="AM287" s="169"/>
    </row>
    <row r="288" spans="1:39" ht="15.75" customHeight="1" x14ac:dyDescent="0.25">
      <c r="A288" s="1"/>
      <c r="B288" s="169"/>
      <c r="C288" s="241"/>
      <c r="D288" s="169"/>
      <c r="E288" s="169"/>
      <c r="F288" s="240"/>
      <c r="G288" s="242"/>
      <c r="H288" s="240"/>
      <c r="I288" s="243"/>
      <c r="J288" s="240"/>
      <c r="K288" s="169"/>
      <c r="L288" s="240"/>
      <c r="M288" s="169"/>
      <c r="N288" s="240"/>
      <c r="O288" s="169"/>
      <c r="P288" s="240"/>
      <c r="Q288" s="169"/>
      <c r="R288" s="240"/>
      <c r="S288" s="169"/>
      <c r="T288" s="240"/>
      <c r="U288" s="169"/>
      <c r="V288" s="240"/>
      <c r="W288" s="169"/>
      <c r="X288" s="240"/>
      <c r="Y288" s="169"/>
      <c r="Z288" s="240"/>
      <c r="AA288" s="169"/>
      <c r="AB288" s="240"/>
      <c r="AC288" s="169"/>
      <c r="AD288" s="240"/>
      <c r="AE288" s="169"/>
      <c r="AF288" s="240"/>
      <c r="AG288" s="169"/>
      <c r="AH288" s="240"/>
      <c r="AI288" s="169"/>
      <c r="AJ288" s="240"/>
      <c r="AK288" s="169"/>
      <c r="AL288" s="169"/>
      <c r="AM288" s="169"/>
    </row>
    <row r="289" spans="1:39" ht="15.75" customHeight="1" x14ac:dyDescent="0.25">
      <c r="A289" s="1"/>
      <c r="B289" s="169"/>
      <c r="C289" s="241"/>
      <c r="D289" s="169"/>
      <c r="E289" s="169"/>
      <c r="F289" s="240"/>
      <c r="G289" s="242"/>
      <c r="H289" s="240"/>
      <c r="I289" s="243"/>
      <c r="J289" s="240"/>
      <c r="K289" s="169"/>
      <c r="L289" s="240"/>
      <c r="M289" s="169"/>
      <c r="N289" s="240"/>
      <c r="O289" s="169"/>
      <c r="P289" s="240"/>
      <c r="Q289" s="169"/>
      <c r="R289" s="240"/>
      <c r="S289" s="169"/>
      <c r="T289" s="240"/>
      <c r="U289" s="169"/>
      <c r="V289" s="240"/>
      <c r="W289" s="169"/>
      <c r="X289" s="240"/>
      <c r="Y289" s="169"/>
      <c r="Z289" s="240"/>
      <c r="AA289" s="169"/>
      <c r="AB289" s="240"/>
      <c r="AC289" s="169"/>
      <c r="AD289" s="240"/>
      <c r="AE289" s="169"/>
      <c r="AF289" s="240"/>
      <c r="AG289" s="169"/>
      <c r="AH289" s="240"/>
      <c r="AI289" s="169"/>
      <c r="AJ289" s="240"/>
      <c r="AK289" s="169"/>
      <c r="AL289" s="169"/>
      <c r="AM289" s="169"/>
    </row>
    <row r="290" spans="1:39" ht="15.75" customHeight="1" x14ac:dyDescent="0.25">
      <c r="A290" s="1"/>
      <c r="B290" s="169"/>
      <c r="C290" s="241"/>
      <c r="D290" s="169"/>
      <c r="E290" s="169"/>
      <c r="F290" s="240"/>
      <c r="G290" s="242"/>
      <c r="H290" s="240"/>
      <c r="I290" s="243"/>
      <c r="J290" s="240"/>
      <c r="K290" s="169"/>
      <c r="L290" s="240"/>
      <c r="M290" s="169"/>
      <c r="N290" s="240"/>
      <c r="O290" s="169"/>
      <c r="P290" s="240"/>
      <c r="Q290" s="169"/>
      <c r="R290" s="240"/>
      <c r="S290" s="169"/>
      <c r="T290" s="240"/>
      <c r="U290" s="169"/>
      <c r="V290" s="240"/>
      <c r="W290" s="169"/>
      <c r="X290" s="240"/>
      <c r="Y290" s="169"/>
      <c r="Z290" s="240"/>
      <c r="AA290" s="169"/>
      <c r="AB290" s="240"/>
      <c r="AC290" s="169"/>
      <c r="AD290" s="240"/>
      <c r="AE290" s="169"/>
      <c r="AF290" s="240"/>
      <c r="AG290" s="169"/>
      <c r="AH290" s="240"/>
      <c r="AI290" s="169"/>
      <c r="AJ290" s="240"/>
      <c r="AK290" s="169"/>
      <c r="AL290" s="169"/>
      <c r="AM290" s="169"/>
    </row>
    <row r="291" spans="1:39" ht="15.75" customHeight="1" x14ac:dyDescent="0.25">
      <c r="A291" s="1"/>
      <c r="B291" s="169"/>
      <c r="C291" s="241"/>
      <c r="D291" s="169"/>
      <c r="E291" s="169"/>
      <c r="F291" s="240"/>
      <c r="G291" s="242"/>
      <c r="H291" s="240"/>
      <c r="I291" s="243"/>
      <c r="J291" s="240"/>
      <c r="K291" s="169"/>
      <c r="L291" s="240"/>
      <c r="M291" s="169"/>
      <c r="N291" s="240"/>
      <c r="O291" s="169"/>
      <c r="P291" s="240"/>
      <c r="Q291" s="169"/>
      <c r="R291" s="240"/>
      <c r="S291" s="169"/>
      <c r="T291" s="240"/>
      <c r="U291" s="169"/>
      <c r="V291" s="240"/>
      <c r="W291" s="169"/>
      <c r="X291" s="240"/>
      <c r="Y291" s="169"/>
      <c r="Z291" s="240"/>
      <c r="AA291" s="169"/>
      <c r="AB291" s="240"/>
      <c r="AC291" s="169"/>
      <c r="AD291" s="240"/>
      <c r="AE291" s="169"/>
      <c r="AF291" s="240"/>
      <c r="AG291" s="169"/>
      <c r="AH291" s="240"/>
      <c r="AI291" s="169"/>
      <c r="AJ291" s="240"/>
      <c r="AK291" s="169"/>
      <c r="AL291" s="169"/>
      <c r="AM291" s="169"/>
    </row>
    <row r="292" spans="1:39" ht="15.75" customHeight="1" x14ac:dyDescent="0.25">
      <c r="A292" s="1"/>
      <c r="B292" s="169"/>
      <c r="C292" s="241"/>
      <c r="D292" s="169"/>
      <c r="E292" s="169"/>
      <c r="F292" s="240"/>
      <c r="G292" s="242"/>
      <c r="H292" s="240"/>
      <c r="I292" s="243"/>
      <c r="J292" s="240"/>
      <c r="K292" s="169"/>
      <c r="L292" s="240"/>
      <c r="M292" s="169"/>
      <c r="N292" s="240"/>
      <c r="O292" s="169"/>
      <c r="P292" s="240"/>
      <c r="Q292" s="169"/>
      <c r="R292" s="240"/>
      <c r="S292" s="169"/>
      <c r="T292" s="240"/>
      <c r="U292" s="169"/>
      <c r="V292" s="240"/>
      <c r="W292" s="169"/>
      <c r="X292" s="240"/>
      <c r="Y292" s="169"/>
      <c r="Z292" s="240"/>
      <c r="AA292" s="169"/>
      <c r="AB292" s="240"/>
      <c r="AC292" s="169"/>
      <c r="AD292" s="240"/>
      <c r="AE292" s="169"/>
      <c r="AF292" s="240"/>
      <c r="AG292" s="169"/>
      <c r="AH292" s="240"/>
      <c r="AI292" s="169"/>
      <c r="AJ292" s="240"/>
      <c r="AK292" s="169"/>
      <c r="AL292" s="169"/>
      <c r="AM292" s="169"/>
    </row>
    <row r="293" spans="1:39" ht="15.75" customHeight="1" x14ac:dyDescent="0.25">
      <c r="A293" s="1"/>
      <c r="B293" s="169"/>
      <c r="C293" s="241"/>
      <c r="D293" s="169"/>
      <c r="E293" s="169"/>
      <c r="F293" s="240"/>
      <c r="G293" s="242"/>
      <c r="H293" s="240"/>
      <c r="I293" s="243"/>
      <c r="J293" s="240"/>
      <c r="K293" s="169"/>
      <c r="L293" s="240"/>
      <c r="M293" s="169"/>
      <c r="N293" s="240"/>
      <c r="O293" s="169"/>
      <c r="P293" s="240"/>
      <c r="Q293" s="169"/>
      <c r="R293" s="240"/>
      <c r="S293" s="169"/>
      <c r="T293" s="240"/>
      <c r="U293" s="169"/>
      <c r="V293" s="240"/>
      <c r="W293" s="169"/>
      <c r="X293" s="240"/>
      <c r="Y293" s="169"/>
      <c r="Z293" s="240"/>
      <c r="AA293" s="169"/>
      <c r="AB293" s="240"/>
      <c r="AC293" s="169"/>
      <c r="AD293" s="240"/>
      <c r="AE293" s="169"/>
      <c r="AF293" s="240"/>
      <c r="AG293" s="169"/>
      <c r="AH293" s="240"/>
      <c r="AI293" s="169"/>
      <c r="AJ293" s="240"/>
      <c r="AK293" s="169"/>
      <c r="AL293" s="169"/>
      <c r="AM293" s="169"/>
    </row>
    <row r="294" spans="1:39" ht="15.75" customHeight="1" x14ac:dyDescent="0.25">
      <c r="A294" s="1"/>
      <c r="B294" s="169"/>
      <c r="C294" s="241"/>
      <c r="D294" s="169"/>
      <c r="E294" s="169"/>
      <c r="F294" s="240"/>
      <c r="G294" s="242"/>
      <c r="H294" s="240"/>
      <c r="I294" s="243"/>
      <c r="J294" s="240"/>
      <c r="K294" s="169"/>
      <c r="L294" s="240"/>
      <c r="M294" s="169"/>
      <c r="N294" s="240"/>
      <c r="O294" s="169"/>
      <c r="P294" s="240"/>
      <c r="Q294" s="169"/>
      <c r="R294" s="240"/>
      <c r="S294" s="169"/>
      <c r="T294" s="240"/>
      <c r="U294" s="169"/>
      <c r="V294" s="240"/>
      <c r="W294" s="169"/>
      <c r="X294" s="240"/>
      <c r="Y294" s="169"/>
      <c r="Z294" s="240"/>
      <c r="AA294" s="169"/>
      <c r="AB294" s="240"/>
      <c r="AC294" s="169"/>
      <c r="AD294" s="240"/>
      <c r="AE294" s="169"/>
      <c r="AF294" s="240"/>
      <c r="AG294" s="169"/>
      <c r="AH294" s="240"/>
      <c r="AI294" s="169"/>
      <c r="AJ294" s="240"/>
      <c r="AK294" s="169"/>
      <c r="AL294" s="169"/>
      <c r="AM294" s="169"/>
    </row>
    <row r="295" spans="1:39" ht="15.75" customHeight="1" x14ac:dyDescent="0.25">
      <c r="A295" s="1"/>
      <c r="B295" s="169"/>
      <c r="C295" s="241"/>
      <c r="D295" s="169"/>
      <c r="E295" s="169"/>
      <c r="F295" s="240"/>
      <c r="G295" s="242"/>
      <c r="H295" s="240"/>
      <c r="I295" s="243"/>
      <c r="J295" s="240"/>
      <c r="K295" s="169"/>
      <c r="L295" s="240"/>
      <c r="M295" s="169"/>
      <c r="N295" s="240"/>
      <c r="O295" s="169"/>
      <c r="P295" s="240"/>
      <c r="Q295" s="169"/>
      <c r="R295" s="240"/>
      <c r="S295" s="169"/>
      <c r="T295" s="240"/>
      <c r="U295" s="169"/>
      <c r="V295" s="240"/>
      <c r="W295" s="169"/>
      <c r="X295" s="240"/>
      <c r="Y295" s="169"/>
      <c r="Z295" s="240"/>
      <c r="AA295" s="169"/>
      <c r="AB295" s="240"/>
      <c r="AC295" s="169"/>
      <c r="AD295" s="240"/>
      <c r="AE295" s="169"/>
      <c r="AF295" s="240"/>
      <c r="AG295" s="169"/>
      <c r="AH295" s="240"/>
      <c r="AI295" s="169"/>
      <c r="AJ295" s="240"/>
      <c r="AK295" s="169"/>
      <c r="AL295" s="169"/>
      <c r="AM295" s="169"/>
    </row>
    <row r="296" spans="1:39" ht="15.75" customHeight="1" x14ac:dyDescent="0.25">
      <c r="A296" s="1"/>
      <c r="B296" s="169"/>
      <c r="C296" s="241"/>
      <c r="D296" s="169"/>
      <c r="E296" s="169"/>
      <c r="F296" s="240"/>
      <c r="G296" s="242"/>
      <c r="H296" s="240"/>
      <c r="I296" s="243"/>
      <c r="J296" s="240"/>
      <c r="K296" s="169"/>
      <c r="L296" s="240"/>
      <c r="M296" s="169"/>
      <c r="N296" s="240"/>
      <c r="O296" s="169"/>
      <c r="P296" s="240"/>
      <c r="Q296" s="169"/>
      <c r="R296" s="240"/>
      <c r="S296" s="169"/>
      <c r="T296" s="240"/>
      <c r="U296" s="169"/>
      <c r="V296" s="240"/>
      <c r="W296" s="169"/>
      <c r="X296" s="240"/>
      <c r="Y296" s="169"/>
      <c r="Z296" s="240"/>
      <c r="AA296" s="169"/>
      <c r="AB296" s="240"/>
      <c r="AC296" s="169"/>
      <c r="AD296" s="240"/>
      <c r="AE296" s="169"/>
      <c r="AF296" s="240"/>
      <c r="AG296" s="169"/>
      <c r="AH296" s="240"/>
      <c r="AI296" s="169"/>
      <c r="AJ296" s="240"/>
      <c r="AK296" s="169"/>
      <c r="AL296" s="169"/>
      <c r="AM296" s="169"/>
    </row>
    <row r="297" spans="1:39" ht="15.75" customHeight="1" x14ac:dyDescent="0.25">
      <c r="A297" s="1"/>
      <c r="B297" s="169"/>
      <c r="C297" s="241"/>
      <c r="D297" s="169"/>
      <c r="E297" s="169"/>
      <c r="F297" s="240"/>
      <c r="G297" s="242"/>
      <c r="H297" s="240"/>
      <c r="I297" s="243"/>
      <c r="J297" s="240"/>
      <c r="K297" s="169"/>
      <c r="L297" s="240"/>
      <c r="M297" s="169"/>
      <c r="N297" s="240"/>
      <c r="O297" s="169"/>
      <c r="P297" s="240"/>
      <c r="Q297" s="169"/>
      <c r="R297" s="240"/>
      <c r="S297" s="169"/>
      <c r="T297" s="240"/>
      <c r="U297" s="169"/>
      <c r="V297" s="240"/>
      <c r="W297" s="169"/>
      <c r="X297" s="240"/>
      <c r="Y297" s="169"/>
      <c r="Z297" s="240"/>
      <c r="AA297" s="169"/>
      <c r="AB297" s="240"/>
      <c r="AC297" s="169"/>
      <c r="AD297" s="240"/>
      <c r="AE297" s="169"/>
      <c r="AF297" s="240"/>
      <c r="AG297" s="169"/>
      <c r="AH297" s="240"/>
      <c r="AI297" s="169"/>
      <c r="AJ297" s="240"/>
      <c r="AK297" s="169"/>
      <c r="AL297" s="169"/>
      <c r="AM297" s="169"/>
    </row>
    <row r="298" spans="1:39" ht="15.75" customHeight="1" x14ac:dyDescent="0.25">
      <c r="A298" s="1"/>
      <c r="B298" s="169"/>
      <c r="C298" s="241"/>
      <c r="D298" s="169"/>
      <c r="E298" s="169"/>
      <c r="F298" s="240"/>
      <c r="G298" s="242"/>
      <c r="H298" s="240"/>
      <c r="I298" s="243"/>
      <c r="J298" s="240"/>
      <c r="K298" s="169"/>
      <c r="L298" s="240"/>
      <c r="M298" s="169"/>
      <c r="N298" s="240"/>
      <c r="O298" s="169"/>
      <c r="P298" s="240"/>
      <c r="Q298" s="169"/>
      <c r="R298" s="240"/>
      <c r="S298" s="169"/>
      <c r="T298" s="240"/>
      <c r="U298" s="169"/>
      <c r="V298" s="240"/>
      <c r="W298" s="169"/>
      <c r="X298" s="240"/>
      <c r="Y298" s="169"/>
      <c r="Z298" s="240"/>
      <c r="AA298" s="169"/>
      <c r="AB298" s="240"/>
      <c r="AC298" s="169"/>
      <c r="AD298" s="240"/>
      <c r="AE298" s="169"/>
      <c r="AF298" s="240"/>
      <c r="AG298" s="169"/>
      <c r="AH298" s="240"/>
      <c r="AI298" s="169"/>
      <c r="AJ298" s="240"/>
      <c r="AK298" s="169"/>
      <c r="AL298" s="169"/>
      <c r="AM298" s="169"/>
    </row>
    <row r="299" spans="1:39" ht="15.75" customHeight="1" x14ac:dyDescent="0.25">
      <c r="A299" s="1"/>
      <c r="B299" s="169"/>
      <c r="C299" s="241"/>
      <c r="D299" s="169"/>
      <c r="E299" s="169"/>
      <c r="F299" s="240"/>
      <c r="G299" s="242"/>
      <c r="H299" s="240"/>
      <c r="I299" s="243"/>
      <c r="J299" s="240"/>
      <c r="K299" s="169"/>
      <c r="L299" s="240"/>
      <c r="M299" s="169"/>
      <c r="N299" s="240"/>
      <c r="O299" s="169"/>
      <c r="P299" s="240"/>
      <c r="Q299" s="169"/>
      <c r="R299" s="240"/>
      <c r="S299" s="169"/>
      <c r="T299" s="240"/>
      <c r="U299" s="169"/>
      <c r="V299" s="240"/>
      <c r="W299" s="169"/>
      <c r="X299" s="240"/>
      <c r="Y299" s="169"/>
      <c r="Z299" s="240"/>
      <c r="AA299" s="169"/>
      <c r="AB299" s="240"/>
      <c r="AC299" s="169"/>
      <c r="AD299" s="240"/>
      <c r="AE299" s="169"/>
      <c r="AF299" s="240"/>
      <c r="AG299" s="169"/>
      <c r="AH299" s="240"/>
      <c r="AI299" s="169"/>
      <c r="AJ299" s="240"/>
      <c r="AK299" s="169"/>
      <c r="AL299" s="169"/>
      <c r="AM299" s="169"/>
    </row>
    <row r="300" spans="1:39" ht="15.75" customHeight="1" x14ac:dyDescent="0.25">
      <c r="A300" s="1"/>
      <c r="B300" s="169"/>
      <c r="C300" s="241"/>
      <c r="D300" s="169"/>
      <c r="E300" s="169"/>
      <c r="F300" s="240"/>
      <c r="G300" s="242"/>
      <c r="H300" s="240"/>
      <c r="I300" s="243"/>
      <c r="J300" s="240"/>
      <c r="K300" s="169"/>
      <c r="L300" s="240"/>
      <c r="M300" s="169"/>
      <c r="N300" s="240"/>
      <c r="O300" s="169"/>
      <c r="P300" s="240"/>
      <c r="Q300" s="169"/>
      <c r="R300" s="240"/>
      <c r="S300" s="169"/>
      <c r="T300" s="240"/>
      <c r="U300" s="169"/>
      <c r="V300" s="240"/>
      <c r="W300" s="169"/>
      <c r="X300" s="240"/>
      <c r="Y300" s="169"/>
      <c r="Z300" s="240"/>
      <c r="AA300" s="169"/>
      <c r="AB300" s="240"/>
      <c r="AC300" s="169"/>
      <c r="AD300" s="240"/>
      <c r="AE300" s="169"/>
      <c r="AF300" s="240"/>
      <c r="AG300" s="169"/>
      <c r="AH300" s="240"/>
      <c r="AI300" s="169"/>
      <c r="AJ300" s="240"/>
      <c r="AK300" s="169"/>
      <c r="AL300" s="169"/>
      <c r="AM300" s="169"/>
    </row>
    <row r="301" spans="1:39" ht="15.75" customHeight="1" x14ac:dyDescent="0.25">
      <c r="A301" s="1"/>
      <c r="B301" s="169"/>
      <c r="C301" s="241"/>
      <c r="D301" s="169"/>
      <c r="E301" s="169"/>
      <c r="F301" s="240"/>
      <c r="G301" s="242"/>
      <c r="H301" s="240"/>
      <c r="I301" s="243"/>
      <c r="J301" s="240"/>
      <c r="K301" s="169"/>
      <c r="L301" s="240"/>
      <c r="M301" s="169"/>
      <c r="N301" s="240"/>
      <c r="O301" s="169"/>
      <c r="P301" s="240"/>
      <c r="Q301" s="169"/>
      <c r="R301" s="240"/>
      <c r="S301" s="169"/>
      <c r="T301" s="240"/>
      <c r="U301" s="169"/>
      <c r="V301" s="240"/>
      <c r="W301" s="169"/>
      <c r="X301" s="240"/>
      <c r="Y301" s="169"/>
      <c r="Z301" s="240"/>
      <c r="AA301" s="169"/>
      <c r="AB301" s="240"/>
      <c r="AC301" s="169"/>
      <c r="AD301" s="240"/>
      <c r="AE301" s="169"/>
      <c r="AF301" s="240"/>
      <c r="AG301" s="169"/>
      <c r="AH301" s="240"/>
      <c r="AI301" s="169"/>
      <c r="AJ301" s="240"/>
      <c r="AK301" s="169"/>
      <c r="AL301" s="169"/>
      <c r="AM301" s="169"/>
    </row>
    <row r="302" spans="1:39" ht="15.75" customHeight="1" x14ac:dyDescent="0.25">
      <c r="A302" s="1"/>
      <c r="B302" s="169"/>
      <c r="C302" s="241"/>
      <c r="D302" s="169"/>
      <c r="E302" s="169"/>
      <c r="F302" s="240"/>
      <c r="G302" s="242"/>
      <c r="H302" s="240"/>
      <c r="I302" s="243"/>
      <c r="J302" s="240"/>
      <c r="K302" s="169"/>
      <c r="L302" s="240"/>
      <c r="M302" s="169"/>
      <c r="N302" s="240"/>
      <c r="O302" s="169"/>
      <c r="P302" s="240"/>
      <c r="Q302" s="169"/>
      <c r="R302" s="240"/>
      <c r="S302" s="169"/>
      <c r="T302" s="240"/>
      <c r="U302" s="169"/>
      <c r="V302" s="240"/>
      <c r="W302" s="169"/>
      <c r="X302" s="240"/>
      <c r="Y302" s="169"/>
      <c r="Z302" s="240"/>
      <c r="AA302" s="169"/>
      <c r="AB302" s="240"/>
      <c r="AC302" s="169"/>
      <c r="AD302" s="240"/>
      <c r="AE302" s="169"/>
      <c r="AF302" s="240"/>
      <c r="AG302" s="169"/>
      <c r="AH302" s="240"/>
      <c r="AI302" s="169"/>
      <c r="AJ302" s="240"/>
      <c r="AK302" s="169"/>
      <c r="AL302" s="169"/>
      <c r="AM302" s="169"/>
    </row>
    <row r="303" spans="1:39" ht="15.75" customHeight="1" x14ac:dyDescent="0.25">
      <c r="A303" s="1"/>
      <c r="B303" s="169"/>
      <c r="C303" s="241"/>
      <c r="D303" s="169"/>
      <c r="E303" s="169"/>
      <c r="F303" s="240"/>
      <c r="G303" s="242"/>
      <c r="H303" s="240"/>
      <c r="I303" s="243"/>
      <c r="J303" s="240"/>
      <c r="K303" s="169"/>
      <c r="L303" s="240"/>
      <c r="M303" s="169"/>
      <c r="N303" s="240"/>
      <c r="O303" s="169"/>
      <c r="P303" s="240"/>
      <c r="Q303" s="169"/>
      <c r="R303" s="240"/>
      <c r="S303" s="169"/>
      <c r="T303" s="240"/>
      <c r="U303" s="169"/>
      <c r="V303" s="240"/>
      <c r="W303" s="169"/>
      <c r="X303" s="240"/>
      <c r="Y303" s="169"/>
      <c r="Z303" s="240"/>
      <c r="AA303" s="169"/>
      <c r="AB303" s="240"/>
      <c r="AC303" s="169"/>
      <c r="AD303" s="240"/>
      <c r="AE303" s="169"/>
      <c r="AF303" s="240"/>
      <c r="AG303" s="169"/>
      <c r="AH303" s="240"/>
      <c r="AI303" s="169"/>
      <c r="AJ303" s="240"/>
      <c r="AK303" s="169"/>
      <c r="AL303" s="169"/>
      <c r="AM303" s="169"/>
    </row>
    <row r="304" spans="1:39" ht="15.75" customHeight="1" x14ac:dyDescent="0.25">
      <c r="A304" s="1"/>
      <c r="B304" s="169"/>
      <c r="C304" s="241"/>
      <c r="D304" s="169"/>
      <c r="E304" s="169"/>
      <c r="F304" s="240"/>
      <c r="G304" s="242"/>
      <c r="H304" s="240"/>
      <c r="I304" s="243"/>
      <c r="J304" s="240"/>
      <c r="K304" s="169"/>
      <c r="L304" s="240"/>
      <c r="M304" s="169"/>
      <c r="N304" s="240"/>
      <c r="O304" s="169"/>
      <c r="P304" s="240"/>
      <c r="Q304" s="169"/>
      <c r="R304" s="240"/>
      <c r="S304" s="169"/>
      <c r="T304" s="240"/>
      <c r="U304" s="169"/>
      <c r="V304" s="240"/>
      <c r="W304" s="169"/>
      <c r="X304" s="240"/>
      <c r="Y304" s="169"/>
      <c r="Z304" s="240"/>
      <c r="AA304" s="169"/>
      <c r="AB304" s="240"/>
      <c r="AC304" s="169"/>
      <c r="AD304" s="240"/>
      <c r="AE304" s="169"/>
      <c r="AF304" s="240"/>
      <c r="AG304" s="169"/>
      <c r="AH304" s="240"/>
      <c r="AI304" s="169"/>
      <c r="AJ304" s="240"/>
      <c r="AK304" s="169"/>
      <c r="AL304" s="169"/>
      <c r="AM304" s="169"/>
    </row>
    <row r="305" spans="1:39" ht="15.75" customHeight="1" x14ac:dyDescent="0.25">
      <c r="A305" s="1"/>
      <c r="B305" s="169"/>
      <c r="C305" s="241"/>
      <c r="D305" s="169"/>
      <c r="E305" s="169"/>
      <c r="F305" s="240"/>
      <c r="G305" s="242"/>
      <c r="H305" s="240"/>
      <c r="I305" s="243"/>
      <c r="J305" s="240"/>
      <c r="K305" s="169"/>
      <c r="L305" s="240"/>
      <c r="M305" s="169"/>
      <c r="N305" s="240"/>
      <c r="O305" s="169"/>
      <c r="P305" s="240"/>
      <c r="Q305" s="169"/>
      <c r="R305" s="240"/>
      <c r="S305" s="169"/>
      <c r="T305" s="240"/>
      <c r="U305" s="169"/>
      <c r="V305" s="240"/>
      <c r="W305" s="169"/>
      <c r="X305" s="240"/>
      <c r="Y305" s="169"/>
      <c r="Z305" s="240"/>
      <c r="AA305" s="169"/>
      <c r="AB305" s="240"/>
      <c r="AC305" s="169"/>
      <c r="AD305" s="240"/>
      <c r="AE305" s="169"/>
      <c r="AF305" s="240"/>
      <c r="AG305" s="169"/>
      <c r="AH305" s="240"/>
      <c r="AI305" s="169"/>
      <c r="AJ305" s="240"/>
      <c r="AK305" s="169"/>
      <c r="AL305" s="169"/>
      <c r="AM305" s="169"/>
    </row>
    <row r="306" spans="1:39" ht="15.75" customHeight="1" x14ac:dyDescent="0.25">
      <c r="A306" s="1"/>
      <c r="B306" s="169"/>
      <c r="C306" s="241"/>
      <c r="D306" s="169"/>
      <c r="E306" s="169"/>
      <c r="F306" s="240"/>
      <c r="G306" s="242"/>
      <c r="H306" s="240"/>
      <c r="I306" s="243"/>
      <c r="J306" s="240"/>
      <c r="K306" s="169"/>
      <c r="L306" s="240"/>
      <c r="M306" s="169"/>
      <c r="N306" s="240"/>
      <c r="O306" s="169"/>
      <c r="P306" s="240"/>
      <c r="Q306" s="169"/>
      <c r="R306" s="240"/>
      <c r="S306" s="169"/>
      <c r="T306" s="240"/>
      <c r="U306" s="169"/>
      <c r="V306" s="240"/>
      <c r="W306" s="169"/>
      <c r="X306" s="240"/>
      <c r="Y306" s="169"/>
      <c r="Z306" s="240"/>
      <c r="AA306" s="169"/>
      <c r="AB306" s="240"/>
      <c r="AC306" s="169"/>
      <c r="AD306" s="240"/>
      <c r="AE306" s="169"/>
      <c r="AF306" s="240"/>
      <c r="AG306" s="169"/>
      <c r="AH306" s="240"/>
      <c r="AI306" s="169"/>
      <c r="AJ306" s="240"/>
      <c r="AK306" s="169"/>
      <c r="AL306" s="169"/>
      <c r="AM306" s="169"/>
    </row>
    <row r="307" spans="1:39" ht="15.75" customHeight="1" x14ac:dyDescent="0.25">
      <c r="A307" s="1"/>
      <c r="B307" s="169"/>
      <c r="C307" s="241"/>
      <c r="D307" s="169"/>
      <c r="E307" s="169"/>
      <c r="F307" s="240"/>
      <c r="G307" s="242"/>
      <c r="H307" s="240"/>
      <c r="I307" s="243"/>
      <c r="J307" s="240"/>
      <c r="K307" s="169"/>
      <c r="L307" s="240"/>
      <c r="M307" s="169"/>
      <c r="N307" s="240"/>
      <c r="O307" s="169"/>
      <c r="P307" s="240"/>
      <c r="Q307" s="169"/>
      <c r="R307" s="240"/>
      <c r="S307" s="169"/>
      <c r="T307" s="240"/>
      <c r="U307" s="169"/>
      <c r="V307" s="240"/>
      <c r="W307" s="169"/>
      <c r="X307" s="240"/>
      <c r="Y307" s="169"/>
      <c r="Z307" s="240"/>
      <c r="AA307" s="169"/>
      <c r="AB307" s="240"/>
      <c r="AC307" s="169"/>
      <c r="AD307" s="240"/>
      <c r="AE307" s="169"/>
      <c r="AF307" s="240"/>
      <c r="AG307" s="169"/>
      <c r="AH307" s="240"/>
      <c r="AI307" s="169"/>
      <c r="AJ307" s="240"/>
      <c r="AK307" s="169"/>
      <c r="AL307" s="169"/>
      <c r="AM307" s="169"/>
    </row>
    <row r="308" spans="1:39" ht="15.75" customHeight="1" x14ac:dyDescent="0.25">
      <c r="A308" s="1"/>
      <c r="B308" s="169"/>
      <c r="C308" s="241"/>
      <c r="D308" s="169"/>
      <c r="E308" s="169"/>
      <c r="F308" s="240"/>
      <c r="G308" s="242"/>
      <c r="H308" s="240"/>
      <c r="I308" s="243"/>
      <c r="J308" s="240"/>
      <c r="K308" s="169"/>
      <c r="L308" s="240"/>
      <c r="M308" s="169"/>
      <c r="N308" s="240"/>
      <c r="O308" s="169"/>
      <c r="P308" s="240"/>
      <c r="Q308" s="169"/>
      <c r="R308" s="240"/>
      <c r="S308" s="169"/>
      <c r="T308" s="240"/>
      <c r="U308" s="169"/>
      <c r="V308" s="240"/>
      <c r="W308" s="169"/>
      <c r="X308" s="240"/>
      <c r="Y308" s="169"/>
      <c r="Z308" s="240"/>
      <c r="AA308" s="169"/>
      <c r="AB308" s="240"/>
      <c r="AC308" s="169"/>
      <c r="AD308" s="240"/>
      <c r="AE308" s="169"/>
      <c r="AF308" s="240"/>
      <c r="AG308" s="169"/>
      <c r="AH308" s="240"/>
      <c r="AI308" s="169"/>
      <c r="AJ308" s="240"/>
      <c r="AK308" s="169"/>
      <c r="AL308" s="169"/>
      <c r="AM308" s="169"/>
    </row>
    <row r="309" spans="1:39" ht="15.75" customHeight="1" x14ac:dyDescent="0.25">
      <c r="A309" s="1"/>
      <c r="B309" s="169"/>
      <c r="C309" s="241"/>
      <c r="D309" s="169"/>
      <c r="E309" s="169"/>
      <c r="F309" s="240"/>
      <c r="G309" s="242"/>
      <c r="H309" s="240"/>
      <c r="I309" s="243"/>
      <c r="J309" s="240"/>
      <c r="K309" s="169"/>
      <c r="L309" s="240"/>
      <c r="M309" s="169"/>
      <c r="N309" s="240"/>
      <c r="O309" s="169"/>
      <c r="P309" s="240"/>
      <c r="Q309" s="169"/>
      <c r="R309" s="240"/>
      <c r="S309" s="169"/>
      <c r="T309" s="240"/>
      <c r="U309" s="169"/>
      <c r="V309" s="240"/>
      <c r="W309" s="169"/>
      <c r="X309" s="240"/>
      <c r="Y309" s="169"/>
      <c r="Z309" s="240"/>
      <c r="AA309" s="169"/>
      <c r="AB309" s="240"/>
      <c r="AC309" s="169"/>
      <c r="AD309" s="240"/>
      <c r="AE309" s="169"/>
      <c r="AF309" s="240"/>
      <c r="AG309" s="169"/>
      <c r="AH309" s="240"/>
      <c r="AI309" s="169"/>
      <c r="AJ309" s="240"/>
      <c r="AK309" s="169"/>
      <c r="AL309" s="169"/>
      <c r="AM309" s="169"/>
    </row>
    <row r="310" spans="1:39" ht="15.75" customHeight="1" x14ac:dyDescent="0.25">
      <c r="A310" s="1"/>
      <c r="B310" s="169"/>
      <c r="C310" s="241"/>
      <c r="D310" s="169"/>
      <c r="E310" s="169"/>
      <c r="F310" s="240"/>
      <c r="G310" s="242"/>
      <c r="H310" s="240"/>
      <c r="I310" s="243"/>
      <c r="J310" s="240"/>
      <c r="K310" s="169"/>
      <c r="L310" s="240"/>
      <c r="M310" s="169"/>
      <c r="N310" s="240"/>
      <c r="O310" s="169"/>
      <c r="P310" s="240"/>
      <c r="Q310" s="169"/>
      <c r="R310" s="240"/>
      <c r="S310" s="169"/>
      <c r="T310" s="240"/>
      <c r="U310" s="169"/>
      <c r="V310" s="240"/>
      <c r="W310" s="169"/>
      <c r="X310" s="240"/>
      <c r="Y310" s="169"/>
      <c r="Z310" s="240"/>
      <c r="AA310" s="169"/>
      <c r="AB310" s="240"/>
      <c r="AC310" s="169"/>
      <c r="AD310" s="240"/>
      <c r="AE310" s="169"/>
      <c r="AF310" s="240"/>
      <c r="AG310" s="169"/>
      <c r="AH310" s="240"/>
      <c r="AI310" s="169"/>
      <c r="AJ310" s="240"/>
      <c r="AK310" s="169"/>
      <c r="AL310" s="169"/>
      <c r="AM310" s="169"/>
    </row>
    <row r="311" spans="1:39" ht="15.75" customHeight="1" x14ac:dyDescent="0.25">
      <c r="A311" s="1"/>
      <c r="B311" s="169"/>
      <c r="C311" s="241"/>
      <c r="D311" s="169"/>
      <c r="E311" s="169"/>
      <c r="F311" s="240"/>
      <c r="G311" s="242"/>
      <c r="H311" s="240"/>
      <c r="I311" s="243"/>
      <c r="J311" s="240"/>
      <c r="K311" s="169"/>
      <c r="L311" s="240"/>
      <c r="M311" s="169"/>
      <c r="N311" s="240"/>
      <c r="O311" s="169"/>
      <c r="P311" s="240"/>
      <c r="Q311" s="169"/>
      <c r="R311" s="240"/>
      <c r="S311" s="169"/>
      <c r="T311" s="240"/>
      <c r="U311" s="169"/>
      <c r="V311" s="240"/>
      <c r="W311" s="169"/>
      <c r="X311" s="240"/>
      <c r="Y311" s="169"/>
      <c r="Z311" s="240"/>
      <c r="AA311" s="169"/>
      <c r="AB311" s="240"/>
      <c r="AC311" s="169"/>
      <c r="AD311" s="240"/>
      <c r="AE311" s="169"/>
      <c r="AF311" s="240"/>
      <c r="AG311" s="169"/>
      <c r="AH311" s="240"/>
      <c r="AI311" s="169"/>
      <c r="AJ311" s="240"/>
      <c r="AK311" s="169"/>
      <c r="AL311" s="169"/>
      <c r="AM311" s="169"/>
    </row>
    <row r="312" spans="1:39" ht="15.75" customHeight="1" x14ac:dyDescent="0.25">
      <c r="A312" s="1"/>
      <c r="B312" s="169"/>
      <c r="C312" s="241"/>
      <c r="D312" s="169"/>
      <c r="E312" s="169"/>
      <c r="F312" s="240"/>
      <c r="G312" s="242"/>
      <c r="H312" s="240"/>
      <c r="I312" s="243"/>
      <c r="J312" s="240"/>
      <c r="K312" s="169"/>
      <c r="L312" s="240"/>
      <c r="M312" s="169"/>
      <c r="N312" s="240"/>
      <c r="O312" s="169"/>
      <c r="P312" s="240"/>
      <c r="Q312" s="169"/>
      <c r="R312" s="240"/>
      <c r="S312" s="169"/>
      <c r="T312" s="240"/>
      <c r="U312" s="169"/>
      <c r="V312" s="240"/>
      <c r="W312" s="169"/>
      <c r="X312" s="240"/>
      <c r="Y312" s="169"/>
      <c r="Z312" s="240"/>
      <c r="AA312" s="169"/>
      <c r="AB312" s="240"/>
      <c r="AC312" s="169"/>
      <c r="AD312" s="240"/>
      <c r="AE312" s="169"/>
      <c r="AF312" s="240"/>
      <c r="AG312" s="169"/>
      <c r="AH312" s="240"/>
      <c r="AI312" s="169"/>
      <c r="AJ312" s="240"/>
      <c r="AK312" s="169"/>
      <c r="AL312" s="169"/>
      <c r="AM312" s="169"/>
    </row>
    <row r="313" spans="1:39" ht="15.75" customHeight="1" x14ac:dyDescent="0.25">
      <c r="A313" s="1"/>
      <c r="B313" s="169"/>
      <c r="C313" s="241"/>
      <c r="D313" s="169"/>
      <c r="E313" s="169"/>
      <c r="F313" s="240"/>
      <c r="G313" s="242"/>
      <c r="H313" s="240"/>
      <c r="I313" s="243"/>
      <c r="J313" s="240"/>
      <c r="K313" s="169"/>
      <c r="L313" s="240"/>
      <c r="M313" s="169"/>
      <c r="N313" s="240"/>
      <c r="O313" s="169"/>
      <c r="P313" s="240"/>
      <c r="Q313" s="169"/>
      <c r="R313" s="240"/>
      <c r="S313" s="169"/>
      <c r="T313" s="240"/>
      <c r="U313" s="169"/>
      <c r="V313" s="240"/>
      <c r="W313" s="169"/>
      <c r="X313" s="240"/>
      <c r="Y313" s="169"/>
      <c r="Z313" s="240"/>
      <c r="AA313" s="169"/>
      <c r="AB313" s="240"/>
      <c r="AC313" s="169"/>
      <c r="AD313" s="240"/>
      <c r="AE313" s="169"/>
      <c r="AF313" s="240"/>
      <c r="AG313" s="169"/>
      <c r="AH313" s="240"/>
      <c r="AI313" s="169"/>
      <c r="AJ313" s="240"/>
      <c r="AK313" s="169"/>
      <c r="AL313" s="169"/>
      <c r="AM313" s="169"/>
    </row>
    <row r="314" spans="1:39" ht="15.75" customHeight="1" x14ac:dyDescent="0.25">
      <c r="A314" s="1"/>
      <c r="B314" s="169"/>
      <c r="C314" s="241"/>
      <c r="D314" s="169"/>
      <c r="E314" s="169"/>
      <c r="F314" s="240"/>
      <c r="G314" s="242"/>
      <c r="H314" s="240"/>
      <c r="I314" s="243"/>
      <c r="J314" s="240"/>
      <c r="K314" s="169"/>
      <c r="L314" s="240"/>
      <c r="M314" s="169"/>
      <c r="N314" s="240"/>
      <c r="O314" s="169"/>
      <c r="P314" s="240"/>
      <c r="Q314" s="169"/>
      <c r="R314" s="240"/>
      <c r="S314" s="169"/>
      <c r="T314" s="240"/>
      <c r="U314" s="169"/>
      <c r="V314" s="240"/>
      <c r="W314" s="169"/>
      <c r="X314" s="240"/>
      <c r="Y314" s="169"/>
      <c r="Z314" s="240"/>
      <c r="AA314" s="169"/>
      <c r="AB314" s="240"/>
      <c r="AC314" s="169"/>
      <c r="AD314" s="240"/>
      <c r="AE314" s="169"/>
      <c r="AF314" s="240"/>
      <c r="AG314" s="169"/>
      <c r="AH314" s="240"/>
      <c r="AI314" s="169"/>
      <c r="AJ314" s="240"/>
      <c r="AK314" s="169"/>
      <c r="AL314" s="169"/>
      <c r="AM314" s="169"/>
    </row>
    <row r="315" spans="1:39" ht="15.75" customHeight="1" x14ac:dyDescent="0.25">
      <c r="A315" s="1"/>
      <c r="B315" s="169"/>
      <c r="C315" s="241"/>
      <c r="D315" s="169"/>
      <c r="E315" s="169"/>
      <c r="F315" s="240"/>
      <c r="G315" s="242"/>
      <c r="H315" s="240"/>
      <c r="I315" s="243"/>
      <c r="J315" s="240"/>
      <c r="K315" s="169"/>
      <c r="L315" s="240"/>
      <c r="M315" s="169"/>
      <c r="N315" s="240"/>
      <c r="O315" s="169"/>
      <c r="P315" s="240"/>
      <c r="Q315" s="169"/>
      <c r="R315" s="240"/>
      <c r="S315" s="169"/>
      <c r="T315" s="240"/>
      <c r="U315" s="169"/>
      <c r="V315" s="240"/>
      <c r="W315" s="169"/>
      <c r="X315" s="240"/>
      <c r="Y315" s="169"/>
      <c r="Z315" s="240"/>
      <c r="AA315" s="169"/>
      <c r="AB315" s="240"/>
      <c r="AC315" s="169"/>
      <c r="AD315" s="240"/>
      <c r="AE315" s="169"/>
      <c r="AF315" s="240"/>
      <c r="AG315" s="169"/>
      <c r="AH315" s="240"/>
      <c r="AI315" s="169"/>
      <c r="AJ315" s="240"/>
      <c r="AK315" s="169"/>
      <c r="AL315" s="169"/>
      <c r="AM315" s="169"/>
    </row>
    <row r="316" spans="1:39" ht="15.75" customHeight="1" x14ac:dyDescent="0.25">
      <c r="A316" s="1"/>
      <c r="B316" s="169"/>
      <c r="C316" s="241"/>
      <c r="D316" s="169"/>
      <c r="E316" s="169"/>
      <c r="F316" s="240"/>
      <c r="G316" s="242"/>
      <c r="H316" s="240"/>
      <c r="I316" s="243"/>
      <c r="J316" s="240"/>
      <c r="K316" s="169"/>
      <c r="L316" s="240"/>
      <c r="M316" s="169"/>
      <c r="N316" s="240"/>
      <c r="O316" s="169"/>
      <c r="P316" s="240"/>
      <c r="Q316" s="169"/>
      <c r="R316" s="240"/>
      <c r="S316" s="169"/>
      <c r="T316" s="240"/>
      <c r="U316" s="169"/>
      <c r="V316" s="240"/>
      <c r="W316" s="169"/>
      <c r="X316" s="240"/>
      <c r="Y316" s="169"/>
      <c r="Z316" s="240"/>
      <c r="AA316" s="169"/>
      <c r="AB316" s="240"/>
      <c r="AC316" s="169"/>
      <c r="AD316" s="240"/>
      <c r="AE316" s="169"/>
      <c r="AF316" s="240"/>
      <c r="AG316" s="169"/>
      <c r="AH316" s="240"/>
      <c r="AI316" s="169"/>
      <c r="AJ316" s="240"/>
      <c r="AK316" s="169"/>
      <c r="AL316" s="169"/>
      <c r="AM316" s="169"/>
    </row>
    <row r="317" spans="1:39" ht="15.75" customHeight="1" x14ac:dyDescent="0.25">
      <c r="A317" s="1"/>
      <c r="B317" s="169"/>
      <c r="C317" s="241"/>
      <c r="D317" s="169"/>
      <c r="E317" s="169"/>
      <c r="F317" s="240"/>
      <c r="G317" s="242"/>
      <c r="H317" s="240"/>
      <c r="I317" s="243"/>
      <c r="J317" s="240"/>
      <c r="K317" s="169"/>
      <c r="L317" s="240"/>
      <c r="M317" s="169"/>
      <c r="N317" s="240"/>
      <c r="O317" s="169"/>
      <c r="P317" s="240"/>
      <c r="Q317" s="169"/>
      <c r="R317" s="240"/>
      <c r="S317" s="169"/>
      <c r="T317" s="240"/>
      <c r="U317" s="169"/>
      <c r="V317" s="240"/>
      <c r="W317" s="169"/>
      <c r="X317" s="240"/>
      <c r="Y317" s="169"/>
      <c r="Z317" s="240"/>
      <c r="AA317" s="169"/>
      <c r="AB317" s="240"/>
      <c r="AC317" s="169"/>
      <c r="AD317" s="240"/>
      <c r="AE317" s="169"/>
      <c r="AF317" s="240"/>
      <c r="AG317" s="169"/>
      <c r="AH317" s="240"/>
      <c r="AI317" s="169"/>
      <c r="AJ317" s="240"/>
      <c r="AK317" s="169"/>
      <c r="AL317" s="169"/>
      <c r="AM317" s="169"/>
    </row>
    <row r="318" spans="1:39" ht="15.75" customHeight="1" x14ac:dyDescent="0.25">
      <c r="A318" s="1"/>
      <c r="B318" s="169"/>
      <c r="C318" s="241"/>
      <c r="D318" s="169"/>
      <c r="E318" s="169"/>
      <c r="F318" s="240"/>
      <c r="G318" s="242"/>
      <c r="H318" s="240"/>
      <c r="I318" s="243"/>
      <c r="J318" s="240"/>
      <c r="K318" s="169"/>
      <c r="L318" s="240"/>
      <c r="M318" s="169"/>
      <c r="N318" s="240"/>
      <c r="O318" s="169"/>
      <c r="P318" s="240"/>
      <c r="Q318" s="169"/>
      <c r="R318" s="240"/>
      <c r="S318" s="169"/>
      <c r="T318" s="240"/>
      <c r="U318" s="169"/>
      <c r="V318" s="240"/>
      <c r="W318" s="169"/>
      <c r="X318" s="240"/>
      <c r="Y318" s="169"/>
      <c r="Z318" s="240"/>
      <c r="AA318" s="169"/>
      <c r="AB318" s="240"/>
      <c r="AC318" s="169"/>
      <c r="AD318" s="240"/>
      <c r="AE318" s="169"/>
      <c r="AF318" s="240"/>
      <c r="AG318" s="169"/>
      <c r="AH318" s="240"/>
      <c r="AI318" s="169"/>
      <c r="AJ318" s="240"/>
      <c r="AK318" s="169"/>
      <c r="AL318" s="169"/>
      <c r="AM318" s="169"/>
    </row>
    <row r="319" spans="1:39" ht="15.75" customHeight="1" x14ac:dyDescent="0.25">
      <c r="A319" s="1"/>
      <c r="B319" s="169"/>
      <c r="C319" s="241"/>
      <c r="D319" s="169"/>
      <c r="E319" s="169"/>
      <c r="F319" s="240"/>
      <c r="G319" s="242"/>
      <c r="H319" s="240"/>
      <c r="I319" s="243"/>
      <c r="J319" s="240"/>
      <c r="K319" s="169"/>
      <c r="L319" s="240"/>
      <c r="M319" s="169"/>
      <c r="N319" s="240"/>
      <c r="O319" s="169"/>
      <c r="P319" s="240"/>
      <c r="Q319" s="169"/>
      <c r="R319" s="240"/>
      <c r="S319" s="169"/>
      <c r="T319" s="240"/>
      <c r="U319" s="169"/>
      <c r="V319" s="240"/>
      <c r="W319" s="169"/>
      <c r="X319" s="240"/>
      <c r="Y319" s="169"/>
      <c r="Z319" s="240"/>
      <c r="AA319" s="169"/>
      <c r="AB319" s="240"/>
      <c r="AC319" s="169"/>
      <c r="AD319" s="240"/>
      <c r="AE319" s="169"/>
      <c r="AF319" s="240"/>
      <c r="AG319" s="169"/>
      <c r="AH319" s="240"/>
      <c r="AI319" s="169"/>
      <c r="AJ319" s="240"/>
      <c r="AK319" s="169"/>
      <c r="AL319" s="169"/>
      <c r="AM319" s="169"/>
    </row>
    <row r="320" spans="1:39" ht="15.75" customHeight="1" x14ac:dyDescent="0.25">
      <c r="A320" s="1"/>
      <c r="B320" s="169"/>
      <c r="C320" s="241"/>
      <c r="D320" s="169"/>
      <c r="E320" s="169"/>
      <c r="F320" s="240"/>
      <c r="G320" s="242"/>
      <c r="H320" s="240"/>
      <c r="I320" s="243"/>
      <c r="J320" s="240"/>
      <c r="K320" s="169"/>
      <c r="L320" s="240"/>
      <c r="M320" s="169"/>
      <c r="N320" s="240"/>
      <c r="O320" s="169"/>
      <c r="P320" s="240"/>
      <c r="Q320" s="169"/>
      <c r="R320" s="240"/>
      <c r="S320" s="169"/>
      <c r="T320" s="240"/>
      <c r="U320" s="169"/>
      <c r="V320" s="240"/>
      <c r="W320" s="169"/>
      <c r="X320" s="240"/>
      <c r="Y320" s="169"/>
      <c r="Z320" s="240"/>
      <c r="AA320" s="169"/>
      <c r="AB320" s="240"/>
      <c r="AC320" s="169"/>
      <c r="AD320" s="240"/>
      <c r="AE320" s="169"/>
      <c r="AF320" s="240"/>
      <c r="AG320" s="169"/>
      <c r="AH320" s="240"/>
      <c r="AI320" s="169"/>
      <c r="AJ320" s="240"/>
      <c r="AK320" s="169"/>
      <c r="AL320" s="169"/>
      <c r="AM320" s="169"/>
    </row>
    <row r="321" spans="1:39" ht="15.75" customHeight="1" x14ac:dyDescent="0.25">
      <c r="A321" s="1"/>
      <c r="B321" s="169"/>
      <c r="C321" s="241"/>
      <c r="D321" s="169"/>
      <c r="E321" s="169"/>
      <c r="F321" s="240"/>
      <c r="G321" s="242"/>
      <c r="H321" s="240"/>
      <c r="I321" s="243"/>
      <c r="J321" s="240"/>
      <c r="K321" s="169"/>
      <c r="L321" s="240"/>
      <c r="M321" s="169"/>
      <c r="N321" s="240"/>
      <c r="O321" s="169"/>
      <c r="P321" s="240"/>
      <c r="Q321" s="169"/>
      <c r="R321" s="240"/>
      <c r="S321" s="169"/>
      <c r="T321" s="240"/>
      <c r="U321" s="169"/>
      <c r="V321" s="240"/>
      <c r="W321" s="169"/>
      <c r="X321" s="240"/>
      <c r="Y321" s="169"/>
      <c r="Z321" s="240"/>
      <c r="AA321" s="169"/>
      <c r="AB321" s="240"/>
      <c r="AC321" s="169"/>
      <c r="AD321" s="240"/>
      <c r="AE321" s="169"/>
      <c r="AF321" s="240"/>
      <c r="AG321" s="169"/>
      <c r="AH321" s="240"/>
      <c r="AI321" s="169"/>
      <c r="AJ321" s="240"/>
      <c r="AK321" s="169"/>
      <c r="AL321" s="169"/>
      <c r="AM321" s="169"/>
    </row>
    <row r="322" spans="1:39" ht="15.75" customHeight="1" x14ac:dyDescent="0.25">
      <c r="A322" s="1"/>
      <c r="B322" s="169"/>
      <c r="C322" s="241"/>
      <c r="D322" s="169"/>
      <c r="E322" s="169"/>
      <c r="F322" s="240"/>
      <c r="G322" s="242"/>
      <c r="H322" s="240"/>
      <c r="I322" s="243"/>
      <c r="J322" s="240"/>
      <c r="K322" s="169"/>
      <c r="L322" s="240"/>
      <c r="M322" s="169"/>
      <c r="N322" s="240"/>
      <c r="O322" s="169"/>
      <c r="P322" s="240"/>
      <c r="Q322" s="169"/>
      <c r="R322" s="240"/>
      <c r="S322" s="169"/>
      <c r="T322" s="240"/>
      <c r="U322" s="169"/>
      <c r="V322" s="240"/>
      <c r="W322" s="169"/>
      <c r="X322" s="240"/>
      <c r="Y322" s="169"/>
      <c r="Z322" s="240"/>
      <c r="AA322" s="169"/>
      <c r="AB322" s="240"/>
      <c r="AC322" s="169"/>
      <c r="AD322" s="240"/>
      <c r="AE322" s="169"/>
      <c r="AF322" s="240"/>
      <c r="AG322" s="169"/>
      <c r="AH322" s="240"/>
      <c r="AI322" s="169"/>
      <c r="AJ322" s="240"/>
      <c r="AK322" s="169"/>
      <c r="AL322" s="169"/>
      <c r="AM322" s="169"/>
    </row>
    <row r="323" spans="1:39" ht="15.75" customHeight="1" x14ac:dyDescent="0.25">
      <c r="A323" s="1"/>
      <c r="B323" s="169"/>
      <c r="C323" s="241"/>
      <c r="D323" s="169"/>
      <c r="E323" s="169"/>
      <c r="F323" s="240"/>
      <c r="G323" s="242"/>
      <c r="H323" s="240"/>
      <c r="I323" s="243"/>
      <c r="J323" s="240"/>
      <c r="K323" s="169"/>
      <c r="L323" s="240"/>
      <c r="M323" s="169"/>
      <c r="N323" s="240"/>
      <c r="O323" s="169"/>
      <c r="P323" s="240"/>
      <c r="Q323" s="169"/>
      <c r="R323" s="240"/>
      <c r="S323" s="169"/>
      <c r="T323" s="240"/>
      <c r="U323" s="169"/>
      <c r="V323" s="240"/>
      <c r="W323" s="169"/>
      <c r="X323" s="240"/>
      <c r="Y323" s="169"/>
      <c r="Z323" s="240"/>
      <c r="AA323" s="169"/>
      <c r="AB323" s="240"/>
      <c r="AC323" s="169"/>
      <c r="AD323" s="240"/>
      <c r="AE323" s="169"/>
      <c r="AF323" s="240"/>
      <c r="AG323" s="169"/>
      <c r="AH323" s="240"/>
      <c r="AI323" s="169"/>
      <c r="AJ323" s="240"/>
      <c r="AK323" s="169"/>
      <c r="AL323" s="169"/>
      <c r="AM323" s="169"/>
    </row>
    <row r="324" spans="1:39" ht="15.75" customHeight="1" x14ac:dyDescent="0.25">
      <c r="A324" s="1"/>
      <c r="B324" s="169"/>
      <c r="C324" s="241"/>
      <c r="D324" s="169"/>
      <c r="E324" s="169"/>
      <c r="F324" s="240"/>
      <c r="G324" s="242"/>
      <c r="H324" s="240"/>
      <c r="I324" s="243"/>
      <c r="J324" s="240"/>
      <c r="K324" s="169"/>
      <c r="L324" s="240"/>
      <c r="M324" s="169"/>
      <c r="N324" s="240"/>
      <c r="O324" s="169"/>
      <c r="P324" s="240"/>
      <c r="Q324" s="169"/>
      <c r="R324" s="240"/>
      <c r="S324" s="169"/>
      <c r="T324" s="240"/>
      <c r="U324" s="169"/>
      <c r="V324" s="240"/>
      <c r="W324" s="169"/>
      <c r="X324" s="240"/>
      <c r="Y324" s="169"/>
      <c r="Z324" s="240"/>
      <c r="AA324" s="169"/>
      <c r="AB324" s="240"/>
      <c r="AC324" s="169"/>
      <c r="AD324" s="240"/>
      <c r="AE324" s="169"/>
      <c r="AF324" s="240"/>
      <c r="AG324" s="169"/>
      <c r="AH324" s="240"/>
      <c r="AI324" s="169"/>
      <c r="AJ324" s="240"/>
      <c r="AK324" s="169"/>
      <c r="AL324" s="169"/>
      <c r="AM324" s="169"/>
    </row>
    <row r="325" spans="1:39" ht="15.75" customHeight="1" x14ac:dyDescent="0.25">
      <c r="A325" s="1"/>
      <c r="B325" s="169"/>
      <c r="C325" s="241"/>
      <c r="D325" s="169"/>
      <c r="E325" s="169"/>
      <c r="F325" s="240"/>
      <c r="G325" s="242"/>
      <c r="H325" s="240"/>
      <c r="I325" s="243"/>
      <c r="J325" s="240"/>
      <c r="K325" s="169"/>
      <c r="L325" s="240"/>
      <c r="M325" s="169"/>
      <c r="N325" s="240"/>
      <c r="O325" s="169"/>
      <c r="P325" s="240"/>
      <c r="Q325" s="169"/>
      <c r="R325" s="240"/>
      <c r="S325" s="169"/>
      <c r="T325" s="240"/>
      <c r="U325" s="169"/>
      <c r="V325" s="240"/>
      <c r="W325" s="169"/>
      <c r="X325" s="240"/>
      <c r="Y325" s="169"/>
      <c r="Z325" s="240"/>
      <c r="AA325" s="169"/>
      <c r="AB325" s="240"/>
      <c r="AC325" s="169"/>
      <c r="AD325" s="240"/>
      <c r="AE325" s="169"/>
      <c r="AF325" s="240"/>
      <c r="AG325" s="169"/>
      <c r="AH325" s="240"/>
      <c r="AI325" s="169"/>
      <c r="AJ325" s="240"/>
      <c r="AK325" s="169"/>
      <c r="AL325" s="169"/>
      <c r="AM325" s="169"/>
    </row>
    <row r="326" spans="1:39" ht="15.75" customHeight="1" x14ac:dyDescent="0.25">
      <c r="A326" s="1"/>
      <c r="B326" s="169"/>
      <c r="C326" s="241"/>
      <c r="D326" s="169"/>
      <c r="E326" s="169"/>
      <c r="F326" s="240"/>
      <c r="G326" s="242"/>
      <c r="H326" s="240"/>
      <c r="I326" s="243"/>
      <c r="J326" s="240"/>
      <c r="K326" s="169"/>
      <c r="L326" s="240"/>
      <c r="M326" s="169"/>
      <c r="N326" s="240"/>
      <c r="O326" s="169"/>
      <c r="P326" s="240"/>
      <c r="Q326" s="169"/>
      <c r="R326" s="240"/>
      <c r="S326" s="169"/>
      <c r="T326" s="240"/>
      <c r="U326" s="169"/>
      <c r="V326" s="240"/>
      <c r="W326" s="169"/>
      <c r="X326" s="240"/>
      <c r="Y326" s="169"/>
      <c r="Z326" s="240"/>
      <c r="AA326" s="169"/>
      <c r="AB326" s="240"/>
      <c r="AC326" s="169"/>
      <c r="AD326" s="240"/>
      <c r="AE326" s="169"/>
      <c r="AF326" s="240"/>
      <c r="AG326" s="169"/>
      <c r="AH326" s="240"/>
      <c r="AI326" s="169"/>
      <c r="AJ326" s="240"/>
      <c r="AK326" s="169"/>
      <c r="AL326" s="169"/>
      <c r="AM326" s="169"/>
    </row>
    <row r="327" spans="1:39" ht="15.75" customHeight="1" x14ac:dyDescent="0.25">
      <c r="A327" s="1"/>
      <c r="B327" s="169"/>
      <c r="C327" s="241"/>
      <c r="D327" s="169"/>
      <c r="E327" s="169"/>
      <c r="F327" s="240"/>
      <c r="G327" s="242"/>
      <c r="H327" s="240"/>
      <c r="I327" s="243"/>
      <c r="J327" s="240"/>
      <c r="K327" s="169"/>
      <c r="L327" s="240"/>
      <c r="M327" s="169"/>
      <c r="N327" s="240"/>
      <c r="O327" s="169"/>
      <c r="P327" s="240"/>
      <c r="Q327" s="169"/>
      <c r="R327" s="240"/>
      <c r="S327" s="169"/>
      <c r="T327" s="240"/>
      <c r="U327" s="169"/>
      <c r="V327" s="240"/>
      <c r="W327" s="169"/>
      <c r="X327" s="240"/>
      <c r="Y327" s="169"/>
      <c r="Z327" s="240"/>
      <c r="AA327" s="169"/>
      <c r="AB327" s="240"/>
      <c r="AC327" s="169"/>
      <c r="AD327" s="240"/>
      <c r="AE327" s="169"/>
      <c r="AF327" s="240"/>
      <c r="AG327" s="169"/>
      <c r="AH327" s="240"/>
      <c r="AI327" s="169"/>
      <c r="AJ327" s="240"/>
      <c r="AK327" s="169"/>
      <c r="AL327" s="169"/>
      <c r="AM327" s="169"/>
    </row>
    <row r="328" spans="1:39" ht="15.75" customHeight="1" x14ac:dyDescent="0.25">
      <c r="A328" s="1"/>
      <c r="B328" s="169"/>
      <c r="C328" s="241"/>
      <c r="D328" s="169"/>
      <c r="E328" s="169"/>
      <c r="F328" s="240"/>
      <c r="G328" s="242"/>
      <c r="H328" s="240"/>
      <c r="I328" s="243"/>
      <c r="J328" s="240"/>
      <c r="K328" s="169"/>
      <c r="L328" s="240"/>
      <c r="M328" s="169"/>
      <c r="N328" s="240"/>
      <c r="O328" s="169"/>
      <c r="P328" s="240"/>
      <c r="Q328" s="169"/>
      <c r="R328" s="240"/>
      <c r="S328" s="169"/>
      <c r="T328" s="240"/>
      <c r="U328" s="169"/>
      <c r="V328" s="240"/>
      <c r="W328" s="169"/>
      <c r="X328" s="240"/>
      <c r="Y328" s="169"/>
      <c r="Z328" s="240"/>
      <c r="AA328" s="169"/>
      <c r="AB328" s="240"/>
      <c r="AC328" s="169"/>
      <c r="AD328" s="240"/>
      <c r="AE328" s="169"/>
      <c r="AF328" s="240"/>
      <c r="AG328" s="169"/>
      <c r="AH328" s="240"/>
      <c r="AI328" s="169"/>
      <c r="AJ328" s="240"/>
      <c r="AK328" s="169"/>
      <c r="AL328" s="169"/>
      <c r="AM328" s="169"/>
    </row>
    <row r="329" spans="1:39" ht="15.75" customHeight="1" x14ac:dyDescent="0.25">
      <c r="A329" s="1"/>
      <c r="B329" s="169"/>
      <c r="C329" s="241"/>
      <c r="D329" s="169"/>
      <c r="E329" s="169"/>
      <c r="F329" s="240"/>
      <c r="G329" s="242"/>
      <c r="H329" s="240"/>
      <c r="I329" s="243"/>
      <c r="J329" s="240"/>
      <c r="K329" s="169"/>
      <c r="L329" s="240"/>
      <c r="M329" s="169"/>
      <c r="N329" s="240"/>
      <c r="O329" s="169"/>
      <c r="P329" s="240"/>
      <c r="Q329" s="169"/>
      <c r="R329" s="240"/>
      <c r="S329" s="169"/>
      <c r="T329" s="240"/>
      <c r="U329" s="169"/>
      <c r="V329" s="240"/>
      <c r="W329" s="169"/>
      <c r="X329" s="240"/>
      <c r="Y329" s="169"/>
      <c r="Z329" s="240"/>
      <c r="AA329" s="169"/>
      <c r="AB329" s="240"/>
      <c r="AC329" s="169"/>
      <c r="AD329" s="240"/>
      <c r="AE329" s="169"/>
      <c r="AF329" s="240"/>
      <c r="AG329" s="169"/>
      <c r="AH329" s="240"/>
      <c r="AI329" s="169"/>
      <c r="AJ329" s="240"/>
      <c r="AK329" s="169"/>
      <c r="AL329" s="169"/>
      <c r="AM329" s="169"/>
    </row>
    <row r="330" spans="1:39" ht="15.75" customHeight="1" x14ac:dyDescent="0.25">
      <c r="A330" s="1"/>
      <c r="B330" s="169"/>
      <c r="C330" s="241"/>
      <c r="D330" s="169"/>
      <c r="E330" s="169"/>
      <c r="F330" s="240"/>
      <c r="G330" s="242"/>
      <c r="H330" s="240"/>
      <c r="I330" s="243"/>
      <c r="J330" s="240"/>
      <c r="K330" s="169"/>
      <c r="L330" s="240"/>
      <c r="M330" s="169"/>
      <c r="N330" s="240"/>
      <c r="O330" s="169"/>
      <c r="P330" s="240"/>
      <c r="Q330" s="169"/>
      <c r="R330" s="240"/>
      <c r="S330" s="169"/>
      <c r="T330" s="240"/>
      <c r="U330" s="169"/>
      <c r="V330" s="240"/>
      <c r="W330" s="169"/>
      <c r="X330" s="240"/>
      <c r="Y330" s="169"/>
      <c r="Z330" s="240"/>
      <c r="AA330" s="169"/>
      <c r="AB330" s="240"/>
      <c r="AC330" s="169"/>
      <c r="AD330" s="240"/>
      <c r="AE330" s="169"/>
      <c r="AF330" s="240"/>
      <c r="AG330" s="169"/>
      <c r="AH330" s="240"/>
      <c r="AI330" s="169"/>
      <c r="AJ330" s="240"/>
      <c r="AK330" s="169"/>
      <c r="AL330" s="169"/>
      <c r="AM330" s="169"/>
    </row>
    <row r="331" spans="1:39" ht="15.75" customHeight="1" x14ac:dyDescent="0.25">
      <c r="A331" s="1"/>
      <c r="B331" s="169"/>
      <c r="C331" s="241"/>
      <c r="D331" s="169"/>
      <c r="E331" s="169"/>
      <c r="F331" s="240"/>
      <c r="G331" s="242"/>
      <c r="H331" s="240"/>
      <c r="I331" s="243"/>
      <c r="J331" s="240"/>
      <c r="K331" s="169"/>
      <c r="L331" s="240"/>
      <c r="M331" s="169"/>
      <c r="N331" s="240"/>
      <c r="O331" s="169"/>
      <c r="P331" s="240"/>
      <c r="Q331" s="169"/>
      <c r="R331" s="240"/>
      <c r="S331" s="169"/>
      <c r="T331" s="240"/>
      <c r="U331" s="169"/>
      <c r="V331" s="240"/>
      <c r="W331" s="169"/>
      <c r="X331" s="240"/>
      <c r="Y331" s="169"/>
      <c r="Z331" s="240"/>
      <c r="AA331" s="169"/>
      <c r="AB331" s="240"/>
      <c r="AC331" s="169"/>
      <c r="AD331" s="240"/>
      <c r="AE331" s="169"/>
      <c r="AF331" s="240"/>
      <c r="AG331" s="169"/>
      <c r="AH331" s="240"/>
      <c r="AI331" s="169"/>
      <c r="AJ331" s="240"/>
      <c r="AK331" s="169"/>
      <c r="AL331" s="169"/>
      <c r="AM331" s="169"/>
    </row>
    <row r="332" spans="1:39" ht="15.75" customHeight="1" x14ac:dyDescent="0.25">
      <c r="A332" s="1"/>
      <c r="B332" s="169"/>
      <c r="C332" s="241"/>
      <c r="D332" s="169"/>
      <c r="E332" s="169"/>
      <c r="F332" s="240"/>
      <c r="G332" s="242"/>
      <c r="H332" s="240"/>
      <c r="I332" s="243"/>
      <c r="J332" s="240"/>
      <c r="K332" s="169"/>
      <c r="L332" s="240"/>
      <c r="M332" s="169"/>
      <c r="N332" s="240"/>
      <c r="O332" s="169"/>
      <c r="P332" s="240"/>
      <c r="Q332" s="169"/>
      <c r="R332" s="240"/>
      <c r="S332" s="169"/>
      <c r="T332" s="240"/>
      <c r="U332" s="169"/>
      <c r="V332" s="240"/>
      <c r="W332" s="169"/>
      <c r="X332" s="240"/>
      <c r="Y332" s="169"/>
      <c r="Z332" s="240"/>
      <c r="AA332" s="169"/>
      <c r="AB332" s="240"/>
      <c r="AC332" s="169"/>
      <c r="AD332" s="240"/>
      <c r="AE332" s="169"/>
      <c r="AF332" s="240"/>
      <c r="AG332" s="169"/>
      <c r="AH332" s="240"/>
      <c r="AI332" s="169"/>
      <c r="AJ332" s="240"/>
      <c r="AK332" s="169"/>
      <c r="AL332" s="169"/>
      <c r="AM332" s="169"/>
    </row>
    <row r="333" spans="1:39" ht="15.75" customHeight="1" x14ac:dyDescent="0.25">
      <c r="A333" s="1"/>
      <c r="B333" s="169"/>
      <c r="C333" s="241"/>
      <c r="D333" s="169"/>
      <c r="E333" s="169"/>
      <c r="F333" s="240"/>
      <c r="G333" s="242"/>
      <c r="H333" s="240"/>
      <c r="I333" s="243"/>
      <c r="J333" s="240"/>
      <c r="K333" s="169"/>
      <c r="L333" s="240"/>
      <c r="M333" s="169"/>
      <c r="N333" s="240"/>
      <c r="O333" s="169"/>
      <c r="P333" s="240"/>
      <c r="Q333" s="169"/>
      <c r="R333" s="240"/>
      <c r="S333" s="169"/>
      <c r="T333" s="240"/>
      <c r="U333" s="169"/>
      <c r="V333" s="240"/>
      <c r="W333" s="169"/>
      <c r="X333" s="240"/>
      <c r="Y333" s="169"/>
      <c r="Z333" s="240"/>
      <c r="AA333" s="169"/>
      <c r="AB333" s="240"/>
      <c r="AC333" s="169"/>
      <c r="AD333" s="240"/>
      <c r="AE333" s="169"/>
      <c r="AF333" s="240"/>
      <c r="AG333" s="169"/>
      <c r="AH333" s="240"/>
      <c r="AI333" s="169"/>
      <c r="AJ333" s="240"/>
      <c r="AK333" s="169"/>
      <c r="AL333" s="169"/>
      <c r="AM333" s="169"/>
    </row>
    <row r="334" spans="1:39" ht="15.75" customHeight="1" x14ac:dyDescent="0.25">
      <c r="A334" s="1"/>
      <c r="B334" s="169"/>
      <c r="C334" s="241"/>
      <c r="D334" s="169"/>
      <c r="E334" s="169"/>
      <c r="F334" s="240"/>
      <c r="G334" s="242"/>
      <c r="H334" s="240"/>
      <c r="I334" s="243"/>
      <c r="J334" s="240"/>
      <c r="K334" s="169"/>
      <c r="L334" s="240"/>
      <c r="M334" s="169"/>
      <c r="N334" s="240"/>
      <c r="O334" s="169"/>
      <c r="P334" s="240"/>
      <c r="Q334" s="169"/>
      <c r="R334" s="240"/>
      <c r="S334" s="169"/>
      <c r="T334" s="240"/>
      <c r="U334" s="169"/>
      <c r="V334" s="240"/>
      <c r="W334" s="169"/>
      <c r="X334" s="240"/>
      <c r="Y334" s="169"/>
      <c r="Z334" s="240"/>
      <c r="AA334" s="169"/>
      <c r="AB334" s="240"/>
      <c r="AC334" s="169"/>
      <c r="AD334" s="240"/>
      <c r="AE334" s="169"/>
      <c r="AF334" s="240"/>
      <c r="AG334" s="169"/>
      <c r="AH334" s="240"/>
      <c r="AI334" s="169"/>
      <c r="AJ334" s="240"/>
      <c r="AK334" s="169"/>
      <c r="AL334" s="169"/>
      <c r="AM334" s="169"/>
    </row>
    <row r="335" spans="1:39" ht="15.75" customHeight="1" x14ac:dyDescent="0.25">
      <c r="A335" s="1"/>
      <c r="B335" s="169"/>
      <c r="C335" s="241"/>
      <c r="D335" s="169"/>
      <c r="E335" s="169"/>
      <c r="F335" s="240"/>
      <c r="G335" s="242"/>
      <c r="H335" s="240"/>
      <c r="I335" s="243"/>
      <c r="J335" s="240"/>
      <c r="K335" s="169"/>
      <c r="L335" s="240"/>
      <c r="M335" s="169"/>
      <c r="N335" s="240"/>
      <c r="O335" s="169"/>
      <c r="P335" s="240"/>
      <c r="Q335" s="169"/>
      <c r="R335" s="240"/>
      <c r="S335" s="169"/>
      <c r="T335" s="240"/>
      <c r="U335" s="169"/>
      <c r="V335" s="240"/>
      <c r="W335" s="169"/>
      <c r="X335" s="240"/>
      <c r="Y335" s="169"/>
      <c r="Z335" s="240"/>
      <c r="AA335" s="169"/>
      <c r="AB335" s="240"/>
      <c r="AC335" s="169"/>
      <c r="AD335" s="240"/>
      <c r="AE335" s="169"/>
      <c r="AF335" s="240"/>
      <c r="AG335" s="169"/>
      <c r="AH335" s="240"/>
      <c r="AI335" s="169"/>
      <c r="AJ335" s="240"/>
      <c r="AK335" s="169"/>
      <c r="AL335" s="169"/>
      <c r="AM335" s="169"/>
    </row>
    <row r="336" spans="1:39" ht="15.75" customHeight="1" x14ac:dyDescent="0.25">
      <c r="A336" s="1"/>
      <c r="B336" s="169"/>
      <c r="C336" s="241"/>
      <c r="D336" s="169"/>
      <c r="E336" s="169"/>
      <c r="F336" s="240"/>
      <c r="G336" s="242"/>
      <c r="H336" s="240"/>
      <c r="I336" s="243"/>
      <c r="J336" s="240"/>
      <c r="K336" s="169"/>
      <c r="L336" s="240"/>
      <c r="M336" s="169"/>
      <c r="N336" s="240"/>
      <c r="O336" s="169"/>
      <c r="P336" s="240"/>
      <c r="Q336" s="169"/>
      <c r="R336" s="240"/>
      <c r="S336" s="169"/>
      <c r="T336" s="240"/>
      <c r="U336" s="169"/>
      <c r="V336" s="240"/>
      <c r="W336" s="169"/>
      <c r="X336" s="240"/>
      <c r="Y336" s="169"/>
      <c r="Z336" s="240"/>
      <c r="AA336" s="169"/>
      <c r="AB336" s="240"/>
      <c r="AC336" s="169"/>
      <c r="AD336" s="240"/>
      <c r="AE336" s="169"/>
      <c r="AF336" s="240"/>
      <c r="AG336" s="169"/>
      <c r="AH336" s="240"/>
      <c r="AI336" s="169"/>
      <c r="AJ336" s="240"/>
      <c r="AK336" s="169"/>
      <c r="AL336" s="169"/>
      <c r="AM336" s="169"/>
    </row>
    <row r="337" spans="1:39" ht="15.75" customHeight="1" x14ac:dyDescent="0.25">
      <c r="A337" s="1"/>
      <c r="B337" s="169"/>
      <c r="C337" s="241"/>
      <c r="D337" s="169"/>
      <c r="E337" s="169"/>
      <c r="F337" s="240"/>
      <c r="G337" s="242"/>
      <c r="H337" s="240"/>
      <c r="I337" s="243"/>
      <c r="J337" s="240"/>
      <c r="K337" s="169"/>
      <c r="L337" s="240"/>
      <c r="M337" s="169"/>
      <c r="N337" s="240"/>
      <c r="O337" s="169"/>
      <c r="P337" s="240"/>
      <c r="Q337" s="169"/>
      <c r="R337" s="240"/>
      <c r="S337" s="169"/>
      <c r="T337" s="240"/>
      <c r="U337" s="169"/>
      <c r="V337" s="240"/>
      <c r="W337" s="169"/>
      <c r="X337" s="240"/>
      <c r="Y337" s="169"/>
      <c r="Z337" s="240"/>
      <c r="AA337" s="169"/>
      <c r="AB337" s="240"/>
      <c r="AC337" s="169"/>
      <c r="AD337" s="240"/>
      <c r="AE337" s="169"/>
      <c r="AF337" s="240"/>
      <c r="AG337" s="169"/>
      <c r="AH337" s="240"/>
      <c r="AI337" s="169"/>
      <c r="AJ337" s="240"/>
      <c r="AK337" s="169"/>
      <c r="AL337" s="169"/>
      <c r="AM337" s="169"/>
    </row>
    <row r="338" spans="1:39" ht="15.75" customHeight="1" x14ac:dyDescent="0.25">
      <c r="A338" s="1"/>
      <c r="B338" s="169"/>
      <c r="C338" s="241"/>
      <c r="D338" s="169"/>
      <c r="E338" s="169"/>
      <c r="F338" s="240"/>
      <c r="G338" s="242"/>
      <c r="H338" s="240"/>
      <c r="I338" s="243"/>
      <c r="J338" s="240"/>
      <c r="K338" s="169"/>
      <c r="L338" s="240"/>
      <c r="M338" s="169"/>
      <c r="N338" s="240"/>
      <c r="O338" s="169"/>
      <c r="P338" s="240"/>
      <c r="Q338" s="169"/>
      <c r="R338" s="240"/>
      <c r="S338" s="169"/>
      <c r="T338" s="240"/>
      <c r="U338" s="169"/>
      <c r="V338" s="240"/>
      <c r="W338" s="169"/>
      <c r="X338" s="240"/>
      <c r="Y338" s="169"/>
      <c r="Z338" s="240"/>
      <c r="AA338" s="169"/>
      <c r="AB338" s="240"/>
      <c r="AC338" s="169"/>
      <c r="AD338" s="240"/>
      <c r="AE338" s="169"/>
      <c r="AF338" s="240"/>
      <c r="AG338" s="169"/>
      <c r="AH338" s="240"/>
      <c r="AI338" s="169"/>
      <c r="AJ338" s="240"/>
      <c r="AK338" s="169"/>
      <c r="AL338" s="169"/>
      <c r="AM338" s="169"/>
    </row>
    <row r="339" spans="1:39" ht="15.75" customHeight="1" x14ac:dyDescent="0.25">
      <c r="A339" s="1"/>
      <c r="B339" s="169"/>
      <c r="C339" s="241"/>
      <c r="D339" s="169"/>
      <c r="E339" s="169"/>
      <c r="F339" s="240"/>
      <c r="G339" s="242"/>
      <c r="H339" s="240"/>
      <c r="I339" s="243"/>
      <c r="J339" s="240"/>
      <c r="K339" s="169"/>
      <c r="L339" s="240"/>
      <c r="M339" s="169"/>
      <c r="N339" s="240"/>
      <c r="O339" s="169"/>
      <c r="P339" s="240"/>
      <c r="Q339" s="169"/>
      <c r="R339" s="240"/>
      <c r="S339" s="169"/>
      <c r="T339" s="240"/>
      <c r="U339" s="169"/>
      <c r="V339" s="240"/>
      <c r="W339" s="169"/>
      <c r="X339" s="240"/>
      <c r="Y339" s="169"/>
      <c r="Z339" s="240"/>
      <c r="AA339" s="169"/>
      <c r="AB339" s="240"/>
      <c r="AC339" s="169"/>
      <c r="AD339" s="240"/>
      <c r="AE339" s="169"/>
      <c r="AF339" s="240"/>
      <c r="AG339" s="169"/>
      <c r="AH339" s="240"/>
      <c r="AI339" s="169"/>
      <c r="AJ339" s="240"/>
      <c r="AK339" s="169"/>
      <c r="AL339" s="169"/>
      <c r="AM339" s="169"/>
    </row>
    <row r="340" spans="1:39" ht="15.75" customHeight="1" x14ac:dyDescent="0.25">
      <c r="A340" s="1"/>
      <c r="B340" s="169"/>
      <c r="C340" s="241"/>
      <c r="D340" s="169"/>
      <c r="E340" s="169"/>
      <c r="F340" s="240"/>
      <c r="G340" s="242"/>
      <c r="H340" s="240"/>
      <c r="I340" s="243"/>
      <c r="J340" s="240"/>
      <c r="K340" s="169"/>
      <c r="L340" s="240"/>
      <c r="M340" s="169"/>
      <c r="N340" s="240"/>
      <c r="O340" s="169"/>
      <c r="P340" s="240"/>
      <c r="Q340" s="169"/>
      <c r="R340" s="240"/>
      <c r="S340" s="169"/>
      <c r="T340" s="240"/>
      <c r="U340" s="169"/>
      <c r="V340" s="240"/>
      <c r="W340" s="169"/>
      <c r="X340" s="240"/>
      <c r="Y340" s="169"/>
      <c r="Z340" s="240"/>
      <c r="AA340" s="169"/>
      <c r="AB340" s="240"/>
      <c r="AC340" s="169"/>
      <c r="AD340" s="240"/>
      <c r="AE340" s="169"/>
      <c r="AF340" s="240"/>
      <c r="AG340" s="169"/>
      <c r="AH340" s="240"/>
      <c r="AI340" s="169"/>
      <c r="AJ340" s="240"/>
      <c r="AK340" s="169"/>
      <c r="AL340" s="169"/>
      <c r="AM340" s="169"/>
    </row>
    <row r="341" spans="1:39" ht="15.75" customHeight="1" x14ac:dyDescent="0.25">
      <c r="A341" s="1"/>
      <c r="B341" s="169"/>
      <c r="C341" s="241"/>
      <c r="D341" s="169"/>
      <c r="E341" s="169"/>
      <c r="F341" s="240"/>
      <c r="G341" s="242"/>
      <c r="H341" s="240"/>
      <c r="I341" s="243"/>
      <c r="J341" s="240"/>
      <c r="K341" s="169"/>
      <c r="L341" s="240"/>
      <c r="M341" s="169"/>
      <c r="N341" s="240"/>
      <c r="O341" s="169"/>
      <c r="P341" s="240"/>
      <c r="Q341" s="169"/>
      <c r="R341" s="240"/>
      <c r="S341" s="169"/>
      <c r="T341" s="240"/>
      <c r="U341" s="169"/>
      <c r="V341" s="240"/>
      <c r="W341" s="169"/>
      <c r="X341" s="240"/>
      <c r="Y341" s="169"/>
      <c r="Z341" s="240"/>
      <c r="AA341" s="169"/>
      <c r="AB341" s="240"/>
      <c r="AC341" s="169"/>
      <c r="AD341" s="240"/>
      <c r="AE341" s="169"/>
      <c r="AF341" s="240"/>
      <c r="AG341" s="169"/>
      <c r="AH341" s="240"/>
      <c r="AI341" s="169"/>
      <c r="AJ341" s="240"/>
      <c r="AK341" s="169"/>
      <c r="AL341" s="169"/>
      <c r="AM341" s="169"/>
    </row>
    <row r="342" spans="1:39" ht="15.75" customHeight="1" x14ac:dyDescent="0.25">
      <c r="A342" s="1"/>
      <c r="B342" s="169"/>
      <c r="C342" s="241"/>
      <c r="D342" s="169"/>
      <c r="E342" s="169"/>
      <c r="F342" s="240"/>
      <c r="G342" s="242"/>
      <c r="H342" s="240"/>
      <c r="I342" s="243"/>
      <c r="J342" s="240"/>
      <c r="K342" s="169"/>
      <c r="L342" s="240"/>
      <c r="M342" s="169"/>
      <c r="N342" s="240"/>
      <c r="O342" s="169"/>
      <c r="P342" s="240"/>
      <c r="Q342" s="169"/>
      <c r="R342" s="240"/>
      <c r="S342" s="169"/>
      <c r="T342" s="240"/>
      <c r="U342" s="169"/>
      <c r="V342" s="240"/>
      <c r="W342" s="169"/>
      <c r="X342" s="240"/>
      <c r="Y342" s="169"/>
      <c r="Z342" s="240"/>
      <c r="AA342" s="169"/>
      <c r="AB342" s="240"/>
      <c r="AC342" s="169"/>
      <c r="AD342" s="240"/>
      <c r="AE342" s="169"/>
      <c r="AF342" s="240"/>
      <c r="AG342" s="169"/>
      <c r="AH342" s="240"/>
      <c r="AI342" s="169"/>
      <c r="AJ342" s="240"/>
      <c r="AK342" s="169"/>
      <c r="AL342" s="169"/>
      <c r="AM342" s="169"/>
    </row>
    <row r="343" spans="1:39" ht="15.75" customHeight="1" x14ac:dyDescent="0.25">
      <c r="A343" s="1"/>
      <c r="B343" s="169"/>
      <c r="C343" s="241"/>
      <c r="D343" s="169"/>
      <c r="E343" s="169"/>
      <c r="F343" s="240"/>
      <c r="G343" s="242"/>
      <c r="H343" s="240"/>
      <c r="I343" s="243"/>
      <c r="J343" s="240"/>
      <c r="K343" s="169"/>
      <c r="L343" s="240"/>
      <c r="M343" s="169"/>
      <c r="N343" s="240"/>
      <c r="O343" s="169"/>
      <c r="P343" s="240"/>
      <c r="Q343" s="169"/>
      <c r="R343" s="240"/>
      <c r="S343" s="169"/>
      <c r="T343" s="240"/>
      <c r="U343" s="169"/>
      <c r="V343" s="240"/>
      <c r="W343" s="169"/>
      <c r="X343" s="240"/>
      <c r="Y343" s="169"/>
      <c r="Z343" s="240"/>
      <c r="AA343" s="169"/>
      <c r="AB343" s="240"/>
      <c r="AC343" s="169"/>
      <c r="AD343" s="240"/>
      <c r="AE343" s="169"/>
      <c r="AF343" s="240"/>
      <c r="AG343" s="169"/>
      <c r="AH343" s="240"/>
      <c r="AI343" s="169"/>
      <c r="AJ343" s="240"/>
      <c r="AK343" s="169"/>
      <c r="AL343" s="169"/>
      <c r="AM343" s="169"/>
    </row>
    <row r="344" spans="1:39" ht="15.75" customHeight="1" x14ac:dyDescent="0.25">
      <c r="A344" s="1"/>
      <c r="B344" s="169"/>
      <c r="C344" s="241"/>
      <c r="D344" s="169"/>
      <c r="E344" s="169"/>
      <c r="F344" s="240"/>
      <c r="G344" s="242"/>
      <c r="H344" s="240"/>
      <c r="I344" s="243"/>
      <c r="J344" s="240"/>
      <c r="K344" s="169"/>
      <c r="L344" s="240"/>
      <c r="M344" s="169"/>
      <c r="N344" s="240"/>
      <c r="O344" s="169"/>
      <c r="P344" s="240"/>
      <c r="Q344" s="169"/>
      <c r="R344" s="240"/>
      <c r="S344" s="169"/>
      <c r="T344" s="240"/>
      <c r="U344" s="169"/>
      <c r="V344" s="240"/>
      <c r="W344" s="169"/>
      <c r="X344" s="240"/>
      <c r="Y344" s="169"/>
      <c r="Z344" s="240"/>
      <c r="AA344" s="169"/>
      <c r="AB344" s="240"/>
      <c r="AC344" s="169"/>
      <c r="AD344" s="240"/>
      <c r="AE344" s="169"/>
      <c r="AF344" s="240"/>
      <c r="AG344" s="169"/>
      <c r="AH344" s="240"/>
      <c r="AI344" s="169"/>
      <c r="AJ344" s="240"/>
      <c r="AK344" s="169"/>
      <c r="AL344" s="169"/>
      <c r="AM344" s="169"/>
    </row>
    <row r="345" spans="1:39" ht="15.75" customHeight="1" x14ac:dyDescent="0.25">
      <c r="A345" s="1"/>
      <c r="B345" s="169"/>
      <c r="C345" s="241"/>
      <c r="D345" s="169"/>
      <c r="E345" s="169"/>
      <c r="F345" s="240"/>
      <c r="G345" s="242"/>
      <c r="H345" s="240"/>
      <c r="I345" s="243"/>
      <c r="J345" s="240"/>
      <c r="K345" s="169"/>
      <c r="L345" s="240"/>
      <c r="M345" s="169"/>
      <c r="N345" s="240"/>
      <c r="O345" s="169"/>
      <c r="P345" s="240"/>
      <c r="Q345" s="169"/>
      <c r="R345" s="240"/>
      <c r="S345" s="169"/>
      <c r="T345" s="240"/>
      <c r="U345" s="169"/>
      <c r="V345" s="240"/>
      <c r="W345" s="169"/>
      <c r="X345" s="240"/>
      <c r="Y345" s="169"/>
      <c r="Z345" s="240"/>
      <c r="AA345" s="169"/>
      <c r="AB345" s="240"/>
      <c r="AC345" s="169"/>
      <c r="AD345" s="240"/>
      <c r="AE345" s="169"/>
      <c r="AF345" s="240"/>
      <c r="AG345" s="169"/>
      <c r="AH345" s="240"/>
      <c r="AI345" s="169"/>
      <c r="AJ345" s="240"/>
      <c r="AK345" s="169"/>
      <c r="AL345" s="169"/>
      <c r="AM345" s="169"/>
    </row>
    <row r="346" spans="1:39" ht="15.75" customHeight="1" x14ac:dyDescent="0.25">
      <c r="A346" s="1"/>
      <c r="B346" s="169"/>
      <c r="C346" s="241"/>
      <c r="D346" s="169"/>
      <c r="E346" s="169"/>
      <c r="F346" s="240"/>
      <c r="G346" s="242"/>
      <c r="H346" s="240"/>
      <c r="I346" s="243"/>
      <c r="J346" s="240"/>
      <c r="K346" s="169"/>
      <c r="L346" s="240"/>
      <c r="M346" s="169"/>
      <c r="N346" s="240"/>
      <c r="O346" s="169"/>
      <c r="P346" s="240"/>
      <c r="Q346" s="169"/>
      <c r="R346" s="240"/>
      <c r="S346" s="169"/>
      <c r="T346" s="240"/>
      <c r="U346" s="169"/>
      <c r="V346" s="240"/>
      <c r="W346" s="169"/>
      <c r="X346" s="240"/>
      <c r="Y346" s="169"/>
      <c r="Z346" s="240"/>
      <c r="AA346" s="169"/>
      <c r="AB346" s="240"/>
      <c r="AC346" s="169"/>
      <c r="AD346" s="240"/>
      <c r="AE346" s="169"/>
      <c r="AF346" s="240"/>
      <c r="AG346" s="169"/>
      <c r="AH346" s="240"/>
      <c r="AI346" s="169"/>
      <c r="AJ346" s="240"/>
      <c r="AK346" s="169"/>
      <c r="AL346" s="169"/>
      <c r="AM346" s="169"/>
    </row>
    <row r="347" spans="1:39" ht="15.75" customHeight="1" x14ac:dyDescent="0.25">
      <c r="A347" s="1"/>
      <c r="B347" s="169"/>
      <c r="C347" s="241"/>
      <c r="D347" s="169"/>
      <c r="E347" s="169"/>
      <c r="F347" s="240"/>
      <c r="G347" s="242"/>
      <c r="H347" s="240"/>
      <c r="I347" s="243"/>
      <c r="J347" s="240"/>
      <c r="K347" s="169"/>
      <c r="L347" s="240"/>
      <c r="M347" s="169"/>
      <c r="N347" s="240"/>
      <c r="O347" s="169"/>
      <c r="P347" s="240"/>
      <c r="Q347" s="169"/>
      <c r="R347" s="240"/>
      <c r="S347" s="169"/>
      <c r="T347" s="240"/>
      <c r="U347" s="169"/>
      <c r="V347" s="240"/>
      <c r="W347" s="169"/>
      <c r="X347" s="240"/>
      <c r="Y347" s="169"/>
      <c r="Z347" s="240"/>
      <c r="AA347" s="169"/>
      <c r="AB347" s="240"/>
      <c r="AC347" s="169"/>
      <c r="AD347" s="240"/>
      <c r="AE347" s="169"/>
      <c r="AF347" s="240"/>
      <c r="AG347" s="169"/>
      <c r="AH347" s="240"/>
      <c r="AI347" s="169"/>
      <c r="AJ347" s="240"/>
      <c r="AK347" s="169"/>
      <c r="AL347" s="169"/>
      <c r="AM347" s="169"/>
    </row>
    <row r="348" spans="1:39" ht="15.75" customHeight="1" x14ac:dyDescent="0.25">
      <c r="A348" s="1"/>
      <c r="B348" s="169"/>
      <c r="C348" s="241"/>
      <c r="D348" s="169"/>
      <c r="E348" s="169"/>
      <c r="F348" s="240"/>
      <c r="G348" s="242"/>
      <c r="H348" s="240"/>
      <c r="I348" s="243"/>
      <c r="J348" s="240"/>
      <c r="K348" s="169"/>
      <c r="L348" s="240"/>
      <c r="M348" s="169"/>
      <c r="N348" s="240"/>
      <c r="O348" s="169"/>
      <c r="P348" s="240"/>
      <c r="Q348" s="169"/>
      <c r="R348" s="240"/>
      <c r="S348" s="169"/>
      <c r="T348" s="240"/>
      <c r="U348" s="169"/>
      <c r="V348" s="240"/>
      <c r="W348" s="169"/>
      <c r="X348" s="240"/>
      <c r="Y348" s="169"/>
      <c r="Z348" s="240"/>
      <c r="AA348" s="169"/>
      <c r="AB348" s="240"/>
      <c r="AC348" s="169"/>
      <c r="AD348" s="240"/>
      <c r="AE348" s="169"/>
      <c r="AF348" s="240"/>
      <c r="AG348" s="169"/>
      <c r="AH348" s="240"/>
      <c r="AI348" s="169"/>
      <c r="AJ348" s="240"/>
      <c r="AK348" s="169"/>
      <c r="AL348" s="169"/>
      <c r="AM348" s="169"/>
    </row>
    <row r="349" spans="1:39" ht="15.75" customHeight="1" x14ac:dyDescent="0.25">
      <c r="A349" s="1"/>
      <c r="B349" s="169"/>
      <c r="C349" s="241"/>
      <c r="D349" s="169"/>
      <c r="E349" s="169"/>
      <c r="F349" s="240"/>
      <c r="G349" s="242"/>
      <c r="H349" s="240"/>
      <c r="I349" s="243"/>
      <c r="J349" s="240"/>
      <c r="K349" s="169"/>
      <c r="L349" s="240"/>
      <c r="M349" s="169"/>
      <c r="N349" s="240"/>
      <c r="O349" s="169"/>
      <c r="P349" s="240"/>
      <c r="Q349" s="169"/>
      <c r="R349" s="240"/>
      <c r="S349" s="169"/>
      <c r="T349" s="240"/>
      <c r="U349" s="169"/>
      <c r="V349" s="240"/>
      <c r="W349" s="169"/>
      <c r="X349" s="240"/>
      <c r="Y349" s="169"/>
      <c r="Z349" s="240"/>
      <c r="AA349" s="169"/>
      <c r="AB349" s="240"/>
      <c r="AC349" s="169"/>
      <c r="AD349" s="240"/>
      <c r="AE349" s="169"/>
      <c r="AF349" s="240"/>
      <c r="AG349" s="169"/>
      <c r="AH349" s="240"/>
      <c r="AI349" s="169"/>
      <c r="AJ349" s="240"/>
      <c r="AK349" s="169"/>
      <c r="AL349" s="169"/>
      <c r="AM349" s="169"/>
    </row>
    <row r="350" spans="1:39" ht="15.75" customHeight="1" x14ac:dyDescent="0.25">
      <c r="A350" s="1"/>
      <c r="B350" s="169"/>
      <c r="C350" s="241"/>
      <c r="D350" s="169"/>
      <c r="E350" s="169"/>
      <c r="F350" s="240"/>
      <c r="G350" s="242"/>
      <c r="H350" s="240"/>
      <c r="I350" s="243"/>
      <c r="J350" s="240"/>
      <c r="K350" s="169"/>
      <c r="L350" s="240"/>
      <c r="M350" s="169"/>
      <c r="N350" s="240"/>
      <c r="O350" s="169"/>
      <c r="P350" s="240"/>
      <c r="Q350" s="169"/>
      <c r="R350" s="240"/>
      <c r="S350" s="169"/>
      <c r="T350" s="240"/>
      <c r="U350" s="169"/>
      <c r="V350" s="240"/>
      <c r="W350" s="169"/>
      <c r="X350" s="240"/>
      <c r="Y350" s="169"/>
      <c r="Z350" s="240"/>
      <c r="AA350" s="169"/>
      <c r="AB350" s="240"/>
      <c r="AC350" s="169"/>
      <c r="AD350" s="240"/>
      <c r="AE350" s="169"/>
      <c r="AF350" s="240"/>
      <c r="AG350" s="169"/>
      <c r="AH350" s="240"/>
      <c r="AI350" s="169"/>
      <c r="AJ350" s="240"/>
      <c r="AK350" s="169"/>
      <c r="AL350" s="169"/>
      <c r="AM350" s="169"/>
    </row>
    <row r="351" spans="1:39" ht="15.75" customHeight="1" x14ac:dyDescent="0.25">
      <c r="A351" s="1"/>
      <c r="B351" s="169"/>
      <c r="C351" s="241"/>
      <c r="D351" s="169"/>
      <c r="E351" s="169"/>
      <c r="F351" s="240"/>
      <c r="G351" s="242"/>
      <c r="H351" s="240"/>
      <c r="I351" s="243"/>
      <c r="J351" s="240"/>
      <c r="K351" s="169"/>
      <c r="L351" s="240"/>
      <c r="M351" s="169"/>
      <c r="N351" s="240"/>
      <c r="O351" s="169"/>
      <c r="P351" s="240"/>
      <c r="Q351" s="169"/>
      <c r="R351" s="240"/>
      <c r="S351" s="169"/>
      <c r="T351" s="240"/>
      <c r="U351" s="169"/>
      <c r="V351" s="240"/>
      <c r="W351" s="169"/>
      <c r="X351" s="240"/>
      <c r="Y351" s="169"/>
      <c r="Z351" s="240"/>
      <c r="AA351" s="169"/>
      <c r="AB351" s="240"/>
      <c r="AC351" s="169"/>
      <c r="AD351" s="240"/>
      <c r="AE351" s="169"/>
      <c r="AF351" s="240"/>
      <c r="AG351" s="169"/>
      <c r="AH351" s="240"/>
      <c r="AI351" s="169"/>
      <c r="AJ351" s="240"/>
      <c r="AK351" s="169"/>
      <c r="AL351" s="169"/>
      <c r="AM351" s="169"/>
    </row>
    <row r="352" spans="1:39" ht="15.75" customHeight="1" x14ac:dyDescent="0.25">
      <c r="A352" s="1"/>
      <c r="B352" s="169"/>
      <c r="C352" s="241"/>
      <c r="D352" s="169"/>
      <c r="E352" s="169"/>
      <c r="F352" s="240"/>
      <c r="G352" s="242"/>
      <c r="H352" s="240"/>
      <c r="I352" s="243"/>
      <c r="J352" s="240"/>
      <c r="K352" s="169"/>
      <c r="L352" s="240"/>
      <c r="M352" s="169"/>
      <c r="N352" s="240"/>
      <c r="O352" s="169"/>
      <c r="P352" s="240"/>
      <c r="Q352" s="169"/>
      <c r="R352" s="240"/>
      <c r="S352" s="169"/>
      <c r="T352" s="240"/>
      <c r="U352" s="169"/>
      <c r="V352" s="240"/>
      <c r="W352" s="169"/>
      <c r="X352" s="240"/>
      <c r="Y352" s="169"/>
      <c r="Z352" s="240"/>
      <c r="AA352" s="169"/>
      <c r="AB352" s="240"/>
      <c r="AC352" s="169"/>
      <c r="AD352" s="240"/>
      <c r="AE352" s="169"/>
      <c r="AF352" s="240"/>
      <c r="AG352" s="169"/>
      <c r="AH352" s="240"/>
      <c r="AI352" s="169"/>
      <c r="AJ352" s="240"/>
      <c r="AK352" s="169"/>
      <c r="AL352" s="169"/>
      <c r="AM352" s="169"/>
    </row>
    <row r="353" spans="1:39" ht="15.75" customHeight="1" x14ac:dyDescent="0.25">
      <c r="A353" s="1"/>
      <c r="B353" s="169"/>
      <c r="C353" s="241"/>
      <c r="D353" s="169"/>
      <c r="E353" s="169"/>
      <c r="F353" s="240"/>
      <c r="G353" s="242"/>
      <c r="H353" s="240"/>
      <c r="I353" s="243"/>
      <c r="J353" s="240"/>
      <c r="K353" s="169"/>
      <c r="L353" s="240"/>
      <c r="M353" s="169"/>
      <c r="N353" s="240"/>
      <c r="O353" s="169"/>
      <c r="P353" s="240"/>
      <c r="Q353" s="169"/>
      <c r="R353" s="240"/>
      <c r="S353" s="169"/>
      <c r="T353" s="240"/>
      <c r="U353" s="169"/>
      <c r="V353" s="240"/>
      <c r="W353" s="169"/>
      <c r="X353" s="240"/>
      <c r="Y353" s="169"/>
      <c r="Z353" s="240"/>
      <c r="AA353" s="169"/>
      <c r="AB353" s="240"/>
      <c r="AC353" s="169"/>
      <c r="AD353" s="240"/>
      <c r="AE353" s="169"/>
      <c r="AF353" s="240"/>
      <c r="AG353" s="169"/>
      <c r="AH353" s="240"/>
      <c r="AI353" s="169"/>
      <c r="AJ353" s="240"/>
      <c r="AK353" s="169"/>
      <c r="AL353" s="169"/>
      <c r="AM353" s="169"/>
    </row>
    <row r="354" spans="1:39" ht="15.75" customHeight="1" x14ac:dyDescent="0.25">
      <c r="A354" s="1"/>
      <c r="B354" s="169"/>
      <c r="C354" s="241"/>
      <c r="D354" s="169"/>
      <c r="E354" s="169"/>
      <c r="F354" s="240"/>
      <c r="G354" s="242"/>
      <c r="H354" s="240"/>
      <c r="I354" s="243"/>
      <c r="J354" s="240"/>
      <c r="K354" s="169"/>
      <c r="L354" s="240"/>
      <c r="M354" s="169"/>
      <c r="N354" s="240"/>
      <c r="O354" s="169"/>
      <c r="P354" s="240"/>
      <c r="Q354" s="169"/>
      <c r="R354" s="240"/>
      <c r="S354" s="169"/>
      <c r="T354" s="240"/>
      <c r="U354" s="169"/>
      <c r="V354" s="240"/>
      <c r="W354" s="169"/>
      <c r="X354" s="240"/>
      <c r="Y354" s="169"/>
      <c r="Z354" s="240"/>
      <c r="AA354" s="169"/>
      <c r="AB354" s="240"/>
      <c r="AC354" s="169"/>
      <c r="AD354" s="240"/>
      <c r="AE354" s="169"/>
      <c r="AF354" s="240"/>
      <c r="AG354" s="169"/>
      <c r="AH354" s="240"/>
      <c r="AI354" s="169"/>
      <c r="AJ354" s="240"/>
      <c r="AK354" s="169"/>
      <c r="AL354" s="169"/>
      <c r="AM354" s="169"/>
    </row>
    <row r="355" spans="1:39" ht="15.75" customHeight="1" x14ac:dyDescent="0.25">
      <c r="A355" s="1"/>
      <c r="B355" s="169"/>
      <c r="C355" s="241"/>
      <c r="D355" s="169"/>
      <c r="E355" s="169"/>
      <c r="F355" s="240"/>
      <c r="G355" s="242"/>
      <c r="H355" s="240"/>
      <c r="I355" s="243"/>
      <c r="J355" s="240"/>
      <c r="K355" s="169"/>
      <c r="L355" s="240"/>
      <c r="M355" s="169"/>
      <c r="N355" s="240"/>
      <c r="O355" s="169"/>
      <c r="P355" s="240"/>
      <c r="Q355" s="169"/>
      <c r="R355" s="240"/>
      <c r="S355" s="169"/>
      <c r="T355" s="240"/>
      <c r="U355" s="169"/>
      <c r="V355" s="240"/>
      <c r="W355" s="169"/>
      <c r="X355" s="240"/>
      <c r="Y355" s="169"/>
      <c r="Z355" s="240"/>
      <c r="AA355" s="169"/>
      <c r="AB355" s="240"/>
      <c r="AC355" s="169"/>
      <c r="AD355" s="240"/>
      <c r="AE355" s="169"/>
      <c r="AF355" s="240"/>
      <c r="AG355" s="169"/>
      <c r="AH355" s="240"/>
      <c r="AI355" s="169"/>
      <c r="AJ355" s="240"/>
      <c r="AK355" s="169"/>
      <c r="AL355" s="169"/>
      <c r="AM355" s="169"/>
    </row>
    <row r="356" spans="1:39" ht="15.75" customHeight="1" x14ac:dyDescent="0.25"/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fXeboTWH1JOWsgRuZd1QRnPRD4kTYI4utpKdOP6tgDSjOXMUA91dm1AvUSTXZt+m5IEHFNYKnEKMl0bLHkuJCA==" saltValue="HvOqASlbTj68k7ydVQv2dQ==" spinCount="100000" sheet="1" objects="1" scenarios="1" selectLockedCells="1"/>
  <mergeCells count="88">
    <mergeCell ref="AH29:AI29"/>
    <mergeCell ref="AJ29:AK29"/>
    <mergeCell ref="F30:G30"/>
    <mergeCell ref="H30:I30"/>
    <mergeCell ref="J30:K30"/>
    <mergeCell ref="L30:M30"/>
    <mergeCell ref="V29:W29"/>
    <mergeCell ref="X29:Y29"/>
    <mergeCell ref="Z29:AA29"/>
    <mergeCell ref="AB29:AC29"/>
    <mergeCell ref="AD29:AE29"/>
    <mergeCell ref="AF29:AG29"/>
    <mergeCell ref="F29:K29"/>
    <mergeCell ref="L29:M29"/>
    <mergeCell ref="N29:O29"/>
    <mergeCell ref="P29:Q29"/>
    <mergeCell ref="R29:S29"/>
    <mergeCell ref="T29:U29"/>
    <mergeCell ref="Z28:AA28"/>
    <mergeCell ref="AB28:AC28"/>
    <mergeCell ref="AD28:AE28"/>
    <mergeCell ref="AF28:AG28"/>
    <mergeCell ref="AH28:AI28"/>
    <mergeCell ref="AJ28:AK28"/>
    <mergeCell ref="AH21:AI21"/>
    <mergeCell ref="AJ21:AK21"/>
    <mergeCell ref="C26:AK26"/>
    <mergeCell ref="C28:K28"/>
    <mergeCell ref="N28:O28"/>
    <mergeCell ref="P28:Q28"/>
    <mergeCell ref="R28:S28"/>
    <mergeCell ref="T28:U28"/>
    <mergeCell ref="V28:W28"/>
    <mergeCell ref="X28:Y28"/>
    <mergeCell ref="V21:W21"/>
    <mergeCell ref="X21:Y21"/>
    <mergeCell ref="Z21:AA21"/>
    <mergeCell ref="AB21:AC21"/>
    <mergeCell ref="AD21:AE21"/>
    <mergeCell ref="AF21:AG21"/>
    <mergeCell ref="AH20:AI20"/>
    <mergeCell ref="AJ20:AK20"/>
    <mergeCell ref="F21:G21"/>
    <mergeCell ref="H21:I21"/>
    <mergeCell ref="J21:K21"/>
    <mergeCell ref="L21:M21"/>
    <mergeCell ref="N21:O21"/>
    <mergeCell ref="P21:Q21"/>
    <mergeCell ref="R21:S21"/>
    <mergeCell ref="T21:U21"/>
    <mergeCell ref="V20:W20"/>
    <mergeCell ref="X20:Y20"/>
    <mergeCell ref="T20:U20"/>
    <mergeCell ref="Z20:AA20"/>
    <mergeCell ref="AB20:AC20"/>
    <mergeCell ref="AD20:AE20"/>
    <mergeCell ref="AF20:AG20"/>
    <mergeCell ref="F20:K20"/>
    <mergeCell ref="L20:M20"/>
    <mergeCell ref="N20:O20"/>
    <mergeCell ref="P20:Q20"/>
    <mergeCell ref="R20:S20"/>
    <mergeCell ref="C17:AK17"/>
    <mergeCell ref="C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H19:AI19"/>
    <mergeCell ref="AJ19:AK19"/>
    <mergeCell ref="AD19:AE19"/>
    <mergeCell ref="AF19:AG19"/>
    <mergeCell ref="C15:Z15"/>
    <mergeCell ref="B2:AL3"/>
    <mergeCell ref="C4:Z4"/>
    <mergeCell ref="C5:Z5"/>
    <mergeCell ref="C7:Z7"/>
    <mergeCell ref="C8:Z8"/>
    <mergeCell ref="C9:Z9"/>
    <mergeCell ref="C10:Z10"/>
    <mergeCell ref="C11:Z11"/>
    <mergeCell ref="C12:Z12"/>
    <mergeCell ref="C13:Z13"/>
    <mergeCell ref="C14:Z14"/>
  </mergeCells>
  <conditionalFormatting sqref="J22:J24">
    <cfRule type="expression" dxfId="54" priority="39" stopIfTrue="1">
      <formula>NOT(ISERROR(SEARCH(("""Preencher"""),(J22))))</formula>
    </cfRule>
  </conditionalFormatting>
  <conditionalFormatting sqref="L22:L24">
    <cfRule type="expression" dxfId="53" priority="40" stopIfTrue="1">
      <formula>NOT(ISERROR(SEARCH(("""Preencher"""),(L22))))</formula>
    </cfRule>
  </conditionalFormatting>
  <conditionalFormatting sqref="L31:L92">
    <cfRule type="expression" dxfId="52" priority="56" stopIfTrue="1">
      <formula>NOT(ISERROR(SEARCH(("""Preencher"""),(L31))))</formula>
    </cfRule>
  </conditionalFormatting>
  <conditionalFormatting sqref="N22:O24">
    <cfRule type="expression" dxfId="51" priority="41" stopIfTrue="1">
      <formula>NOT(ISERROR(SEARCH(("Preencher"),(N22))))</formula>
    </cfRule>
    <cfRule type="expression" dxfId="50" priority="42" stopIfTrue="1">
      <formula>NOT(ISERROR(SEARCH(("Preencher"),(N22))))</formula>
    </cfRule>
  </conditionalFormatting>
  <conditionalFormatting sqref="N31:AK38">
    <cfRule type="expression" dxfId="49" priority="52" stopIfTrue="1">
      <formula>NOT(ISERROR(SEARCH(("Preencher"),(N31))))</formula>
    </cfRule>
    <cfRule type="expression" dxfId="48" priority="53" stopIfTrue="1">
      <formula>NOT(ISERROR(SEARCH(("Preencher"),(N31))))</formula>
    </cfRule>
  </conditionalFormatting>
  <conditionalFormatting sqref="N39:AK92">
    <cfRule type="expression" dxfId="47" priority="57" stopIfTrue="1">
      <formula>NOT(ISERROR(SEARCH(("""Preencher"""),(N39))))</formula>
    </cfRule>
  </conditionalFormatting>
  <conditionalFormatting sqref="P22:T22 V22:AK22">
    <cfRule type="expression" dxfId="46" priority="48" stopIfTrue="1">
      <formula>NOT(ISERROR(SEARCH(("Preencher"),(P22))))</formula>
    </cfRule>
  </conditionalFormatting>
  <conditionalFormatting sqref="P23:T24">
    <cfRule type="expression" dxfId="45" priority="46" stopIfTrue="1">
      <formula>NOT(ISERROR(SEARCH(("Preencher"),(P23))))</formula>
    </cfRule>
  </conditionalFormatting>
  <conditionalFormatting sqref="P23:V24">
    <cfRule type="expression" dxfId="44" priority="45" stopIfTrue="1">
      <formula>NOT(ISERROR(SEARCH(("Preencher"),(P23))))</formula>
    </cfRule>
  </conditionalFormatting>
  <conditionalFormatting sqref="P22:AK22">
    <cfRule type="expression" dxfId="43" priority="47" stopIfTrue="1">
      <formula>NOT(ISERROR(SEARCH(("Preencher"),(P22))))</formula>
    </cfRule>
  </conditionalFormatting>
  <conditionalFormatting sqref="Q22">
    <cfRule type="expression" dxfId="42" priority="50" stopIfTrue="1">
      <formula>NOT(ISERROR(SEARCH(("Preencher"),(Q22))))</formula>
    </cfRule>
  </conditionalFormatting>
  <conditionalFormatting sqref="Q31">
    <cfRule type="expression" dxfId="41" priority="58" stopIfTrue="1">
      <formula>NOT(ISERROR(SEARCH(("Preencher"),(Q31))))</formula>
    </cfRule>
  </conditionalFormatting>
  <conditionalFormatting sqref="S22">
    <cfRule type="expression" dxfId="40" priority="51" stopIfTrue="1">
      <formula>NOT(ISERROR(SEARCH(("Preencher"),(S22))))</formula>
    </cfRule>
  </conditionalFormatting>
  <conditionalFormatting sqref="S31">
    <cfRule type="expression" dxfId="39" priority="59" stopIfTrue="1">
      <formula>NOT(ISERROR(SEARCH(("Preencher"),(S31))))</formula>
    </cfRule>
  </conditionalFormatting>
  <conditionalFormatting sqref="U22">
    <cfRule type="expression" dxfId="38" priority="65" stopIfTrue="1">
      <formula>NOT(ISERROR(SEARCH(("Preencher"),(U22))))</formula>
    </cfRule>
  </conditionalFormatting>
  <conditionalFormatting sqref="U22:U24">
    <cfRule type="expression" dxfId="37" priority="63" stopIfTrue="1">
      <formula>NOT(ISERROR(SEARCH(("Preencher"),(U22))))</formula>
    </cfRule>
  </conditionalFormatting>
  <conditionalFormatting sqref="U31:U38">
    <cfRule type="expression" dxfId="36" priority="60" stopIfTrue="1">
      <formula>NOT(ISERROR(SEARCH(("Preencher"),(U31))))</formula>
    </cfRule>
  </conditionalFormatting>
  <conditionalFormatting sqref="V23:V24">
    <cfRule type="expression" dxfId="35" priority="67" stopIfTrue="1">
      <formula>NOT(ISERROR(SEARCH(("Preencher"),(V23))))</formula>
    </cfRule>
  </conditionalFormatting>
  <conditionalFormatting sqref="W22:W24">
    <cfRule type="expression" dxfId="34" priority="68" stopIfTrue="1">
      <formula>NOT(ISERROR(SEARCH(("Preencher"),(W22))))</formula>
    </cfRule>
  </conditionalFormatting>
  <conditionalFormatting sqref="W23:W24">
    <cfRule type="expression" dxfId="33" priority="69" stopIfTrue="1">
      <formula>NOT(ISERROR(SEARCH(("Preencher"),(W23))))</formula>
    </cfRule>
  </conditionalFormatting>
  <conditionalFormatting sqref="W31:W38">
    <cfRule type="expression" dxfId="32" priority="61" stopIfTrue="1">
      <formula>NOT(ISERROR(SEARCH(("Preencher"),(W31))))</formula>
    </cfRule>
  </conditionalFormatting>
  <conditionalFormatting sqref="X23:AB24">
    <cfRule type="expression" dxfId="31" priority="75" stopIfTrue="1">
      <formula>NOT(ISERROR(SEARCH(("Preencher"),(X23))))</formula>
    </cfRule>
    <cfRule type="expression" dxfId="30" priority="74" stopIfTrue="1">
      <formula>NOT(ISERROR(SEARCH(("Preencher"),(X23))))</formula>
    </cfRule>
  </conditionalFormatting>
  <conditionalFormatting sqref="Y22">
    <cfRule type="expression" dxfId="29" priority="77" stopIfTrue="1">
      <formula>NOT(ISERROR(SEARCH(("Preencher"),(Y22))))</formula>
    </cfRule>
  </conditionalFormatting>
  <conditionalFormatting sqref="Y31">
    <cfRule type="expression" dxfId="28" priority="101" stopIfTrue="1">
      <formula>NOT(ISERROR(SEARCH(("Preencher"),(Y31))))</formula>
    </cfRule>
  </conditionalFormatting>
  <conditionalFormatting sqref="AA22">
    <cfRule type="expression" dxfId="27" priority="78" stopIfTrue="1">
      <formula>NOT(ISERROR(SEARCH(("Preencher"),(AA22))))</formula>
    </cfRule>
  </conditionalFormatting>
  <conditionalFormatting sqref="AA31">
    <cfRule type="expression" dxfId="26" priority="99" stopIfTrue="1">
      <formula>NOT(ISERROR(SEARCH(("Preencher"),(AA31))))</formula>
    </cfRule>
  </conditionalFormatting>
  <conditionalFormatting sqref="AC22:AC24">
    <cfRule type="expression" dxfId="25" priority="81" stopIfTrue="1">
      <formula>NOT(ISERROR(SEARCH(("Preencher"),(AC22))))</formula>
    </cfRule>
  </conditionalFormatting>
  <conditionalFormatting sqref="AC23:AC24">
    <cfRule type="expression" dxfId="24" priority="82" stopIfTrue="1">
      <formula>NOT(ISERROR(SEARCH(("Preencher"),(AC23))))</formula>
    </cfRule>
    <cfRule type="expression" dxfId="23" priority="83" stopIfTrue="1">
      <formula>NOT(ISERROR(SEARCH(("Preencher"),(AC23))))</formula>
    </cfRule>
  </conditionalFormatting>
  <conditionalFormatting sqref="AC31:AC38">
    <cfRule type="expression" dxfId="22" priority="102" stopIfTrue="1">
      <formula>NOT(ISERROR(SEARCH(("Preencher"),(AC31))))</formula>
    </cfRule>
  </conditionalFormatting>
  <conditionalFormatting sqref="AD23:AD24">
    <cfRule type="expression" dxfId="21" priority="80" stopIfTrue="1">
      <formula>NOT(ISERROR(SEARCH(("Preencher"),(AD23))))</formula>
    </cfRule>
    <cfRule type="expression" dxfId="20" priority="79" stopIfTrue="1">
      <formula>NOT(ISERROR(SEARCH(("Preencher"),(AD23))))</formula>
    </cfRule>
  </conditionalFormatting>
  <conditionalFormatting sqref="AE22:AE24">
    <cfRule type="expression" dxfId="19" priority="84" stopIfTrue="1">
      <formula>NOT(ISERROR(SEARCH(("Preencher"),(AE22))))</formula>
    </cfRule>
  </conditionalFormatting>
  <conditionalFormatting sqref="AE23:AE24">
    <cfRule type="expression" dxfId="18" priority="85" stopIfTrue="1">
      <formula>NOT(ISERROR(SEARCH(("Preencher"),(AE23))))</formula>
    </cfRule>
  </conditionalFormatting>
  <conditionalFormatting sqref="AE31:AE38">
    <cfRule type="expression" dxfId="17" priority="103" stopIfTrue="1">
      <formula>NOT(ISERROR(SEARCH(("Preencher"),(AE31))))</formula>
    </cfRule>
  </conditionalFormatting>
  <conditionalFormatting sqref="AE23:AF24">
    <cfRule type="expression" dxfId="16" priority="86" stopIfTrue="1">
      <formula>NOT(ISERROR(SEARCH(("Preencher"),(AE23))))</formula>
    </cfRule>
  </conditionalFormatting>
  <conditionalFormatting sqref="AF23:AF24">
    <cfRule type="expression" dxfId="15" priority="88" stopIfTrue="1">
      <formula>NOT(ISERROR(SEARCH(("Preencher"),(AF23))))</formula>
    </cfRule>
  </conditionalFormatting>
  <conditionalFormatting sqref="AG22:AG24">
    <cfRule type="expression" dxfId="14" priority="90" stopIfTrue="1">
      <formula>NOT(ISERROR(SEARCH(("Preencher"),(AG22))))</formula>
    </cfRule>
  </conditionalFormatting>
  <conditionalFormatting sqref="AG23:AG24">
    <cfRule type="expression" dxfId="13" priority="96" stopIfTrue="1">
      <formula>NOT(ISERROR(SEARCH(("Preencher"),(AG23))))</formula>
    </cfRule>
  </conditionalFormatting>
  <conditionalFormatting sqref="AG31">
    <cfRule type="expression" dxfId="12" priority="100" stopIfTrue="1">
      <formula>NOT(ISERROR(SEARCH(("Preencher"),(AG31))))</formula>
    </cfRule>
  </conditionalFormatting>
  <conditionalFormatting sqref="AG23:AH24">
    <cfRule type="expression" dxfId="11" priority="92" stopIfTrue="1">
      <formula>NOT(ISERROR(SEARCH(("Preencher"),(AG23))))</formula>
    </cfRule>
  </conditionalFormatting>
  <conditionalFormatting sqref="AG32:AK38">
    <cfRule type="expression" dxfId="10" priority="104" stopIfTrue="1">
      <formula>NOT(ISERROR(SEARCH(("Preencher"),(AG32))))</formula>
    </cfRule>
  </conditionalFormatting>
  <conditionalFormatting sqref="AH23:AJ24">
    <cfRule type="expression" dxfId="9" priority="73" stopIfTrue="1">
      <formula>NOT(ISERROR(SEARCH(("Preencher"),(AH23))))</formula>
    </cfRule>
  </conditionalFormatting>
  <conditionalFormatting sqref="AI22:AI24">
    <cfRule type="expression" dxfId="8" priority="70" stopIfTrue="1">
      <formula>NOT(ISERROR(SEARCH(("Preencher"),(AI22))))</formula>
    </cfRule>
  </conditionalFormatting>
  <conditionalFormatting sqref="AI23:AI24">
    <cfRule type="expression" dxfId="7" priority="72" stopIfTrue="1">
      <formula>NOT(ISERROR(SEARCH(("Preencher"),(AI23))))</formula>
    </cfRule>
  </conditionalFormatting>
  <conditionalFormatting sqref="AI31">
    <cfRule type="expression" dxfId="6" priority="105" stopIfTrue="1">
      <formula>NOT(ISERROR(SEARCH(("Preencher"),(AI31))))</formula>
    </cfRule>
  </conditionalFormatting>
  <conditionalFormatting sqref="AJ23:AK24">
    <cfRule type="expression" dxfId="5" priority="94" stopIfTrue="1">
      <formula>NOT(ISERROR(SEARCH(("Preencher"),(AJ23))))</formula>
    </cfRule>
  </conditionalFormatting>
  <conditionalFormatting sqref="AK22:AK24">
    <cfRule type="expression" dxfId="4" priority="71" stopIfTrue="1">
      <formula>NOT(ISERROR(SEARCH(("Preencher"),(AK22))))</formula>
    </cfRule>
  </conditionalFormatting>
  <conditionalFormatting sqref="AK23:AK24">
    <cfRule type="expression" dxfId="3" priority="98" stopIfTrue="1">
      <formula>NOT(ISERROR(SEARCH(("Preencher"),(AK23))))</formula>
    </cfRule>
  </conditionalFormatting>
  <conditionalFormatting sqref="AK31">
    <cfRule type="expression" dxfId="2" priority="106" stopIfTrue="1">
      <formula>NOT(ISERROR(SEARCH(("Preencher"),(AK31))))</formula>
    </cfRule>
  </conditionalFormatting>
  <dataValidations count="3">
    <dataValidation type="list" allowBlank="1" showInputMessage="1" showErrorMessage="1" prompt=" - Escolher parâmetro" sqref="C34:C77" xr:uid="{00000000-0002-0000-0300-000000000000}">
      <formula1>$D$106:$D$156</formula1>
    </dataValidation>
    <dataValidation type="list" allowBlank="1" showInputMessage="1" showErrorMessage="1" prompt=" - O parâmetro faz parte das condicionantes da licença ambiental?" sqref="E22:E25 E27" xr:uid="{00000000-0002-0000-0300-000001000000}">
      <formula1>Tela_3!opção</formula1>
    </dataValidation>
    <dataValidation type="list" allowBlank="1" showInputMessage="1" showErrorMessage="1" prompt=" - " sqref="E31:E92" xr:uid="{00000000-0002-0000-0300-000002000000}">
      <formula1>Tela_3!opção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000"/>
  <sheetViews>
    <sheetView workbookViewId="0">
      <selection activeCell="C16" sqref="C16:E16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3" width="25.7109375" customWidth="1"/>
    <col min="4" max="4" width="11.85546875" customWidth="1"/>
    <col min="5" max="5" width="15.42578125" customWidth="1"/>
    <col min="6" max="6" width="9.7109375" customWidth="1"/>
    <col min="7" max="7" width="10" customWidth="1"/>
    <col min="8" max="29" width="10.7109375" customWidth="1"/>
    <col min="30" max="30" width="2.42578125" customWidth="1"/>
    <col min="31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thickBot="1" x14ac:dyDescent="0.3">
      <c r="A2" s="1"/>
      <c r="B2" s="370" t="s">
        <v>0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15"/>
      <c r="AF2" s="15"/>
      <c r="AG2" s="15"/>
      <c r="AH2" s="15"/>
      <c r="AI2" s="15"/>
      <c r="AJ2" s="15"/>
      <c r="AK2" s="15"/>
      <c r="AL2" s="15"/>
      <c r="AM2" s="15"/>
    </row>
    <row r="3" spans="1:39" x14ac:dyDescent="0.25">
      <c r="A3" s="1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15"/>
      <c r="AF3" s="15"/>
      <c r="AG3" s="15"/>
      <c r="AH3" s="15"/>
      <c r="AI3" s="15"/>
      <c r="AJ3" s="15"/>
      <c r="AK3" s="15"/>
      <c r="AL3" s="15"/>
      <c r="AM3" s="15"/>
    </row>
    <row r="4" spans="1:39" x14ac:dyDescent="0.25">
      <c r="A4" s="1"/>
      <c r="B4" s="16"/>
      <c r="C4" s="396" t="s">
        <v>2099</v>
      </c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7"/>
      <c r="AE4" s="15"/>
      <c r="AF4" s="15"/>
      <c r="AG4" s="15"/>
      <c r="AH4" s="15"/>
      <c r="AI4" s="15"/>
      <c r="AJ4" s="15"/>
      <c r="AK4" s="15"/>
      <c r="AL4" s="15"/>
      <c r="AM4" s="15"/>
    </row>
    <row r="5" spans="1:39" ht="7.5" customHeight="1" thickBot="1" x14ac:dyDescent="0.3">
      <c r="A5" s="1"/>
      <c r="B5" s="16"/>
      <c r="C5" s="135"/>
      <c r="D5" s="71"/>
      <c r="E5" s="71"/>
      <c r="F5" s="244"/>
      <c r="G5" s="71"/>
      <c r="H5" s="245"/>
      <c r="I5" s="71"/>
      <c r="J5" s="245"/>
      <c r="K5" s="71"/>
      <c r="L5" s="245"/>
      <c r="M5" s="71"/>
      <c r="N5" s="245"/>
      <c r="O5" s="71"/>
      <c r="P5" s="245"/>
      <c r="Q5" s="71"/>
      <c r="R5" s="71"/>
      <c r="S5" s="71"/>
      <c r="T5" s="71"/>
      <c r="U5" s="71"/>
      <c r="V5" s="71"/>
      <c r="W5" s="71"/>
      <c r="X5" s="245"/>
      <c r="Y5" s="71"/>
      <c r="Z5" s="245"/>
      <c r="AA5" s="71"/>
      <c r="AB5" s="245"/>
      <c r="AC5" s="71"/>
      <c r="AD5" s="246"/>
      <c r="AE5" s="15"/>
      <c r="AF5" s="15"/>
      <c r="AG5" s="15"/>
      <c r="AH5" s="15"/>
      <c r="AI5" s="15"/>
      <c r="AJ5" s="15"/>
      <c r="AK5" s="15"/>
      <c r="AL5" s="15"/>
      <c r="AM5" s="15"/>
    </row>
    <row r="6" spans="1:39" x14ac:dyDescent="0.25">
      <c r="A6" s="1"/>
      <c r="B6" s="16"/>
      <c r="C6" s="247" t="s">
        <v>1992</v>
      </c>
      <c r="D6" s="248"/>
      <c r="E6" s="248"/>
      <c r="F6" s="249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50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17"/>
      <c r="AE6" s="15"/>
      <c r="AF6" s="15"/>
      <c r="AG6" s="15"/>
      <c r="AH6" s="15"/>
      <c r="AI6" s="15"/>
      <c r="AJ6" s="15"/>
      <c r="AK6" s="15"/>
      <c r="AL6" s="15"/>
      <c r="AM6" s="15"/>
    </row>
    <row r="7" spans="1:39" x14ac:dyDescent="0.25">
      <c r="A7" s="1"/>
      <c r="B7" s="16"/>
      <c r="C7" s="251" t="s">
        <v>2100</v>
      </c>
      <c r="D7" s="71"/>
      <c r="E7" s="71"/>
      <c r="F7" s="244"/>
      <c r="G7" s="71"/>
      <c r="H7" s="71"/>
      <c r="I7" s="71"/>
      <c r="J7" s="71"/>
      <c r="K7" s="71"/>
      <c r="L7" s="71"/>
      <c r="M7" s="71"/>
      <c r="N7" s="71"/>
      <c r="O7" s="71"/>
      <c r="P7" s="71"/>
      <c r="Q7" s="252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17"/>
      <c r="AE7" s="15"/>
      <c r="AF7" s="15"/>
      <c r="AG7" s="15"/>
      <c r="AH7" s="15"/>
      <c r="AI7" s="15"/>
      <c r="AJ7" s="15"/>
      <c r="AK7" s="15"/>
      <c r="AL7" s="15"/>
      <c r="AM7" s="15"/>
    </row>
    <row r="8" spans="1:39" ht="18.75" customHeight="1" x14ac:dyDescent="0.25">
      <c r="A8" s="1"/>
      <c r="B8" s="148"/>
      <c r="C8" s="422" t="s">
        <v>1994</v>
      </c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123"/>
      <c r="AC8" s="35"/>
      <c r="AD8" s="254"/>
      <c r="AE8" s="169"/>
      <c r="AF8" s="240"/>
      <c r="AG8" s="169"/>
      <c r="AH8" s="240"/>
      <c r="AI8" s="169"/>
      <c r="AJ8" s="240"/>
      <c r="AK8" s="169"/>
      <c r="AL8" s="255"/>
      <c r="AM8" s="169"/>
    </row>
    <row r="9" spans="1:39" x14ac:dyDescent="0.25">
      <c r="A9" s="1"/>
      <c r="B9" s="16"/>
      <c r="C9" s="251" t="s">
        <v>1995</v>
      </c>
      <c r="D9" s="71"/>
      <c r="E9" s="71"/>
      <c r="F9" s="244"/>
      <c r="G9" s="71"/>
      <c r="H9" s="71"/>
      <c r="I9" s="71"/>
      <c r="J9" s="71"/>
      <c r="K9" s="71"/>
      <c r="L9" s="71"/>
      <c r="M9" s="71"/>
      <c r="N9" s="71"/>
      <c r="O9" s="71"/>
      <c r="P9" s="71"/>
      <c r="Q9" s="252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17"/>
      <c r="AE9" s="15"/>
      <c r="AF9" s="15"/>
      <c r="AG9" s="15"/>
      <c r="AH9" s="15"/>
      <c r="AI9" s="15"/>
      <c r="AJ9" s="15"/>
      <c r="AK9" s="15"/>
      <c r="AL9" s="15"/>
      <c r="AM9" s="15"/>
    </row>
    <row r="10" spans="1:39" x14ac:dyDescent="0.25">
      <c r="A10" s="1"/>
      <c r="B10" s="16"/>
      <c r="C10" s="251" t="s">
        <v>2101</v>
      </c>
      <c r="D10" s="71"/>
      <c r="E10" s="71"/>
      <c r="F10" s="24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252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17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x14ac:dyDescent="0.25">
      <c r="A11" s="1"/>
      <c r="B11" s="16"/>
      <c r="C11" s="251" t="s">
        <v>2102</v>
      </c>
      <c r="D11" s="71"/>
      <c r="E11" s="71"/>
      <c r="F11" s="244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252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17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ht="15.75" customHeight="1" thickBot="1" x14ac:dyDescent="0.3">
      <c r="A12" s="1"/>
      <c r="B12" s="16"/>
      <c r="C12" s="256" t="s">
        <v>2103</v>
      </c>
      <c r="D12" s="257"/>
      <c r="E12" s="257"/>
      <c r="F12" s="258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9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17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ht="5.25" customHeight="1" x14ac:dyDescent="0.25">
      <c r="A13" s="1"/>
      <c r="B13" s="16"/>
      <c r="C13" s="34"/>
      <c r="D13" s="71"/>
      <c r="E13" s="71"/>
      <c r="F13" s="244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17"/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x14ac:dyDescent="0.25">
      <c r="A14" s="1"/>
      <c r="B14" s="16"/>
      <c r="C14" s="423" t="s">
        <v>2104</v>
      </c>
      <c r="D14" s="423"/>
      <c r="E14" s="423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17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ht="7.5" customHeight="1" x14ac:dyDescent="0.25">
      <c r="A15" s="1"/>
      <c r="B15" s="16"/>
      <c r="C15" s="135"/>
      <c r="D15" s="71"/>
      <c r="E15" s="71"/>
      <c r="F15" s="244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17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x14ac:dyDescent="0.25">
      <c r="A16" s="1"/>
      <c r="B16" s="16"/>
      <c r="C16" s="430" t="s">
        <v>2105</v>
      </c>
      <c r="D16" s="430"/>
      <c r="E16" s="430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17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x14ac:dyDescent="0.25">
      <c r="A17" s="1"/>
      <c r="B17" s="16"/>
      <c r="C17" s="431" t="s">
        <v>2106</v>
      </c>
      <c r="D17" s="431"/>
      <c r="E17" s="431"/>
      <c r="F17" s="425" t="s">
        <v>2005</v>
      </c>
      <c r="G17" s="425"/>
      <c r="H17" s="425" t="s">
        <v>2006</v>
      </c>
      <c r="I17" s="425"/>
      <c r="J17" s="425" t="s">
        <v>2007</v>
      </c>
      <c r="K17" s="425"/>
      <c r="L17" s="425" t="s">
        <v>2008</v>
      </c>
      <c r="M17" s="425"/>
      <c r="N17" s="425" t="s">
        <v>2009</v>
      </c>
      <c r="O17" s="425"/>
      <c r="P17" s="425" t="s">
        <v>2010</v>
      </c>
      <c r="Q17" s="425"/>
      <c r="R17" s="425" t="s">
        <v>2011</v>
      </c>
      <c r="S17" s="425"/>
      <c r="T17" s="425" t="s">
        <v>2012</v>
      </c>
      <c r="U17" s="425"/>
      <c r="V17" s="425" t="s">
        <v>2013</v>
      </c>
      <c r="W17" s="425"/>
      <c r="X17" s="425" t="s">
        <v>2014</v>
      </c>
      <c r="Y17" s="425"/>
      <c r="Z17" s="425" t="s">
        <v>2015</v>
      </c>
      <c r="AA17" s="425"/>
      <c r="AB17" s="425" t="s">
        <v>2016</v>
      </c>
      <c r="AC17" s="425"/>
      <c r="AD17" s="17"/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ht="26.25" customHeight="1" x14ac:dyDescent="0.25">
      <c r="A18" s="1"/>
      <c r="B18" s="16"/>
      <c r="C18" s="186" t="s">
        <v>2017</v>
      </c>
      <c r="D18" s="187" t="s">
        <v>2018</v>
      </c>
      <c r="E18" s="260" t="s">
        <v>2019</v>
      </c>
      <c r="F18" s="261" t="s">
        <v>2107</v>
      </c>
      <c r="G18" s="262" t="s">
        <v>2108</v>
      </c>
      <c r="H18" s="262" t="s">
        <v>2107</v>
      </c>
      <c r="I18" s="262" t="s">
        <v>2108</v>
      </c>
      <c r="J18" s="262" t="s">
        <v>2107</v>
      </c>
      <c r="K18" s="262" t="s">
        <v>2108</v>
      </c>
      <c r="L18" s="262" t="s">
        <v>2107</v>
      </c>
      <c r="M18" s="262" t="s">
        <v>2108</v>
      </c>
      <c r="N18" s="262" t="s">
        <v>2107</v>
      </c>
      <c r="O18" s="262" t="s">
        <v>2108</v>
      </c>
      <c r="P18" s="262" t="s">
        <v>2107</v>
      </c>
      <c r="Q18" s="262" t="s">
        <v>2108</v>
      </c>
      <c r="R18" s="262" t="s">
        <v>2107</v>
      </c>
      <c r="S18" s="262" t="s">
        <v>2108</v>
      </c>
      <c r="T18" s="262" t="s">
        <v>2107</v>
      </c>
      <c r="U18" s="262" t="s">
        <v>2108</v>
      </c>
      <c r="V18" s="262" t="s">
        <v>2107</v>
      </c>
      <c r="W18" s="262" t="s">
        <v>2108</v>
      </c>
      <c r="X18" s="262" t="s">
        <v>2107</v>
      </c>
      <c r="Y18" s="262" t="s">
        <v>2108</v>
      </c>
      <c r="Z18" s="262" t="s">
        <v>2107</v>
      </c>
      <c r="AA18" s="262" t="s">
        <v>2108</v>
      </c>
      <c r="AB18" s="262" t="s">
        <v>2107</v>
      </c>
      <c r="AC18" s="262" t="s">
        <v>2108</v>
      </c>
      <c r="AD18" s="17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x14ac:dyDescent="0.25">
      <c r="A19" s="1"/>
      <c r="B19" s="16"/>
      <c r="C19" s="263" t="s">
        <v>2042</v>
      </c>
      <c r="D19" s="210" t="s">
        <v>2027</v>
      </c>
      <c r="E19" s="264" t="s">
        <v>2035</v>
      </c>
      <c r="F19" s="265" t="s">
        <v>2109</v>
      </c>
      <c r="G19" s="265" t="s">
        <v>2109</v>
      </c>
      <c r="H19" s="265" t="s">
        <v>2109</v>
      </c>
      <c r="I19" s="265" t="s">
        <v>2109</v>
      </c>
      <c r="J19" s="265" t="s">
        <v>2109</v>
      </c>
      <c r="K19" s="265" t="s">
        <v>2109</v>
      </c>
      <c r="L19" s="265" t="s">
        <v>2109</v>
      </c>
      <c r="M19" s="265" t="s">
        <v>2109</v>
      </c>
      <c r="N19" s="265" t="s">
        <v>2109</v>
      </c>
      <c r="O19" s="265" t="s">
        <v>2109</v>
      </c>
      <c r="P19" s="265" t="s">
        <v>2109</v>
      </c>
      <c r="Q19" s="265" t="s">
        <v>2109</v>
      </c>
      <c r="R19" s="265" t="s">
        <v>2109</v>
      </c>
      <c r="S19" s="265" t="s">
        <v>2109</v>
      </c>
      <c r="T19" s="265" t="s">
        <v>2109</v>
      </c>
      <c r="U19" s="265" t="s">
        <v>2109</v>
      </c>
      <c r="V19" s="265" t="s">
        <v>2109</v>
      </c>
      <c r="W19" s="265" t="s">
        <v>2109</v>
      </c>
      <c r="X19" s="265" t="s">
        <v>2109</v>
      </c>
      <c r="Y19" s="265" t="s">
        <v>2109</v>
      </c>
      <c r="Z19" s="265" t="s">
        <v>2109</v>
      </c>
      <c r="AA19" s="265" t="s">
        <v>2109</v>
      </c>
      <c r="AB19" s="265" t="s">
        <v>2109</v>
      </c>
      <c r="AC19" s="265" t="s">
        <v>2109</v>
      </c>
      <c r="AD19" s="17"/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x14ac:dyDescent="0.25">
      <c r="A20" s="1"/>
      <c r="B20" s="16"/>
      <c r="C20" s="263" t="s">
        <v>2036</v>
      </c>
      <c r="D20" s="210" t="str">
        <f t="shared" ref="D20:D53" si="0">VLOOKUP(C20,$C$83:$D$156,2,FALSE)</f>
        <v>-</v>
      </c>
      <c r="E20" s="264" t="s">
        <v>2035</v>
      </c>
      <c r="F20" s="265" t="s">
        <v>2109</v>
      </c>
      <c r="G20" s="265" t="s">
        <v>2109</v>
      </c>
      <c r="H20" s="265" t="s">
        <v>2109</v>
      </c>
      <c r="I20" s="265" t="s">
        <v>2109</v>
      </c>
      <c r="J20" s="265" t="s">
        <v>2109</v>
      </c>
      <c r="K20" s="265" t="s">
        <v>2109</v>
      </c>
      <c r="L20" s="265" t="s">
        <v>2109</v>
      </c>
      <c r="M20" s="265" t="s">
        <v>2109</v>
      </c>
      <c r="N20" s="265" t="s">
        <v>2109</v>
      </c>
      <c r="O20" s="265" t="s">
        <v>2109</v>
      </c>
      <c r="P20" s="265" t="s">
        <v>2109</v>
      </c>
      <c r="Q20" s="265" t="s">
        <v>2109</v>
      </c>
      <c r="R20" s="265" t="s">
        <v>2109</v>
      </c>
      <c r="S20" s="265" t="s">
        <v>2109</v>
      </c>
      <c r="T20" s="265" t="s">
        <v>2109</v>
      </c>
      <c r="U20" s="265" t="s">
        <v>2109</v>
      </c>
      <c r="V20" s="265" t="s">
        <v>2109</v>
      </c>
      <c r="W20" s="265" t="s">
        <v>2109</v>
      </c>
      <c r="X20" s="265" t="s">
        <v>2109</v>
      </c>
      <c r="Y20" s="265" t="s">
        <v>2109</v>
      </c>
      <c r="Z20" s="265" t="s">
        <v>2109</v>
      </c>
      <c r="AA20" s="265" t="s">
        <v>2109</v>
      </c>
      <c r="AB20" s="265" t="s">
        <v>2109</v>
      </c>
      <c r="AC20" s="265" t="s">
        <v>2109</v>
      </c>
      <c r="AD20" s="17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ht="12.75" customHeight="1" x14ac:dyDescent="0.25">
      <c r="A21" s="15"/>
      <c r="B21" s="16"/>
      <c r="C21" s="263" t="s">
        <v>2036</v>
      </c>
      <c r="D21" s="210" t="str">
        <f t="shared" si="0"/>
        <v>-</v>
      </c>
      <c r="E21" s="264" t="s">
        <v>2035</v>
      </c>
      <c r="F21" s="265" t="s">
        <v>2109</v>
      </c>
      <c r="G21" s="265" t="s">
        <v>2109</v>
      </c>
      <c r="H21" s="265" t="s">
        <v>2109</v>
      </c>
      <c r="I21" s="265" t="s">
        <v>2109</v>
      </c>
      <c r="J21" s="265" t="s">
        <v>2109</v>
      </c>
      <c r="K21" s="265" t="s">
        <v>2109</v>
      </c>
      <c r="L21" s="265" t="s">
        <v>2109</v>
      </c>
      <c r="M21" s="265" t="s">
        <v>2109</v>
      </c>
      <c r="N21" s="265" t="s">
        <v>2109</v>
      </c>
      <c r="O21" s="265" t="s">
        <v>2109</v>
      </c>
      <c r="P21" s="265" t="s">
        <v>2109</v>
      </c>
      <c r="Q21" s="265" t="s">
        <v>2109</v>
      </c>
      <c r="R21" s="265" t="s">
        <v>2109</v>
      </c>
      <c r="S21" s="265" t="s">
        <v>2109</v>
      </c>
      <c r="T21" s="265" t="s">
        <v>2109</v>
      </c>
      <c r="U21" s="265" t="s">
        <v>2109</v>
      </c>
      <c r="V21" s="265" t="s">
        <v>2109</v>
      </c>
      <c r="W21" s="265" t="s">
        <v>2109</v>
      </c>
      <c r="X21" s="265" t="s">
        <v>2109</v>
      </c>
      <c r="Y21" s="265" t="s">
        <v>2109</v>
      </c>
      <c r="Z21" s="265" t="s">
        <v>2109</v>
      </c>
      <c r="AA21" s="265" t="s">
        <v>2109</v>
      </c>
      <c r="AB21" s="265" t="s">
        <v>2109</v>
      </c>
      <c r="AC21" s="265" t="s">
        <v>2109</v>
      </c>
      <c r="AD21" s="17"/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ht="15.75" customHeight="1" x14ac:dyDescent="0.25">
      <c r="A22" s="1"/>
      <c r="B22" s="16"/>
      <c r="C22" s="263" t="s">
        <v>2036</v>
      </c>
      <c r="D22" s="210" t="str">
        <f t="shared" si="0"/>
        <v>-</v>
      </c>
      <c r="E22" s="264" t="s">
        <v>2035</v>
      </c>
      <c r="F22" s="265" t="s">
        <v>2109</v>
      </c>
      <c r="G22" s="265" t="s">
        <v>2109</v>
      </c>
      <c r="H22" s="265" t="s">
        <v>2109</v>
      </c>
      <c r="I22" s="265" t="s">
        <v>2109</v>
      </c>
      <c r="J22" s="265" t="s">
        <v>2109</v>
      </c>
      <c r="K22" s="265" t="s">
        <v>2109</v>
      </c>
      <c r="L22" s="265" t="s">
        <v>2109</v>
      </c>
      <c r="M22" s="265" t="s">
        <v>2109</v>
      </c>
      <c r="N22" s="265" t="s">
        <v>2109</v>
      </c>
      <c r="O22" s="265" t="s">
        <v>2109</v>
      </c>
      <c r="P22" s="265" t="s">
        <v>2109</v>
      </c>
      <c r="Q22" s="265" t="s">
        <v>2109</v>
      </c>
      <c r="R22" s="265" t="s">
        <v>2109</v>
      </c>
      <c r="S22" s="265" t="s">
        <v>2109</v>
      </c>
      <c r="T22" s="265" t="s">
        <v>2109</v>
      </c>
      <c r="U22" s="265" t="s">
        <v>2109</v>
      </c>
      <c r="V22" s="265" t="s">
        <v>2109</v>
      </c>
      <c r="W22" s="265" t="s">
        <v>2109</v>
      </c>
      <c r="X22" s="265" t="s">
        <v>2109</v>
      </c>
      <c r="Y22" s="265" t="s">
        <v>2109</v>
      </c>
      <c r="Z22" s="265" t="s">
        <v>2109</v>
      </c>
      <c r="AA22" s="265" t="s">
        <v>2109</v>
      </c>
      <c r="AB22" s="265" t="s">
        <v>2109</v>
      </c>
      <c r="AC22" s="265" t="s">
        <v>2109</v>
      </c>
      <c r="AD22" s="17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ht="12.75" customHeight="1" x14ac:dyDescent="0.25">
      <c r="A23" s="15"/>
      <c r="B23" s="16"/>
      <c r="C23" s="263" t="s">
        <v>2036</v>
      </c>
      <c r="D23" s="210" t="str">
        <f t="shared" si="0"/>
        <v>-</v>
      </c>
      <c r="E23" s="264" t="s">
        <v>2035</v>
      </c>
      <c r="F23" s="265" t="s">
        <v>2109</v>
      </c>
      <c r="G23" s="265" t="s">
        <v>2109</v>
      </c>
      <c r="H23" s="265" t="s">
        <v>2109</v>
      </c>
      <c r="I23" s="265" t="s">
        <v>2109</v>
      </c>
      <c r="J23" s="265" t="s">
        <v>2109</v>
      </c>
      <c r="K23" s="265" t="s">
        <v>2109</v>
      </c>
      <c r="L23" s="265" t="s">
        <v>2109</v>
      </c>
      <c r="M23" s="265" t="s">
        <v>2109</v>
      </c>
      <c r="N23" s="265" t="s">
        <v>2109</v>
      </c>
      <c r="O23" s="265" t="s">
        <v>2109</v>
      </c>
      <c r="P23" s="265" t="s">
        <v>2109</v>
      </c>
      <c r="Q23" s="265" t="s">
        <v>2109</v>
      </c>
      <c r="R23" s="265" t="s">
        <v>2109</v>
      </c>
      <c r="S23" s="265" t="s">
        <v>2109</v>
      </c>
      <c r="T23" s="265" t="s">
        <v>2109</v>
      </c>
      <c r="U23" s="265" t="s">
        <v>2109</v>
      </c>
      <c r="V23" s="265" t="s">
        <v>2109</v>
      </c>
      <c r="W23" s="265" t="s">
        <v>2109</v>
      </c>
      <c r="X23" s="265" t="s">
        <v>2109</v>
      </c>
      <c r="Y23" s="265" t="s">
        <v>2109</v>
      </c>
      <c r="Z23" s="265" t="s">
        <v>2109</v>
      </c>
      <c r="AA23" s="265" t="s">
        <v>2109</v>
      </c>
      <c r="AB23" s="265" t="s">
        <v>2109</v>
      </c>
      <c r="AC23" s="265" t="s">
        <v>2109</v>
      </c>
      <c r="AD23" s="17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ht="15.75" customHeight="1" x14ac:dyDescent="0.25">
      <c r="A24" s="1"/>
      <c r="B24" s="16"/>
      <c r="C24" s="263" t="s">
        <v>2036</v>
      </c>
      <c r="D24" s="210" t="str">
        <f t="shared" si="0"/>
        <v>-</v>
      </c>
      <c r="E24" s="264" t="s">
        <v>2035</v>
      </c>
      <c r="F24" s="265" t="s">
        <v>2109</v>
      </c>
      <c r="G24" s="265" t="s">
        <v>2109</v>
      </c>
      <c r="H24" s="265" t="s">
        <v>2109</v>
      </c>
      <c r="I24" s="265" t="s">
        <v>2109</v>
      </c>
      <c r="J24" s="265" t="s">
        <v>2109</v>
      </c>
      <c r="K24" s="265" t="s">
        <v>2109</v>
      </c>
      <c r="L24" s="265" t="s">
        <v>2109</v>
      </c>
      <c r="M24" s="265" t="s">
        <v>2109</v>
      </c>
      <c r="N24" s="265" t="s">
        <v>2109</v>
      </c>
      <c r="O24" s="265" t="s">
        <v>2109</v>
      </c>
      <c r="P24" s="265" t="s">
        <v>2109</v>
      </c>
      <c r="Q24" s="265" t="s">
        <v>2109</v>
      </c>
      <c r="R24" s="265" t="s">
        <v>2109</v>
      </c>
      <c r="S24" s="265" t="s">
        <v>2109</v>
      </c>
      <c r="T24" s="265" t="s">
        <v>2109</v>
      </c>
      <c r="U24" s="265" t="s">
        <v>2109</v>
      </c>
      <c r="V24" s="265" t="s">
        <v>2109</v>
      </c>
      <c r="W24" s="265" t="s">
        <v>2109</v>
      </c>
      <c r="X24" s="265" t="s">
        <v>2109</v>
      </c>
      <c r="Y24" s="265" t="s">
        <v>2109</v>
      </c>
      <c r="Z24" s="265" t="s">
        <v>2109</v>
      </c>
      <c r="AA24" s="265" t="s">
        <v>2109</v>
      </c>
      <c r="AB24" s="265" t="s">
        <v>2109</v>
      </c>
      <c r="AC24" s="265" t="s">
        <v>2109</v>
      </c>
      <c r="AD24" s="17"/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ht="12.75" customHeight="1" x14ac:dyDescent="0.25">
      <c r="A25" s="15"/>
      <c r="B25" s="16"/>
      <c r="C25" s="263" t="s">
        <v>2036</v>
      </c>
      <c r="D25" s="210" t="str">
        <f t="shared" si="0"/>
        <v>-</v>
      </c>
      <c r="E25" s="264" t="s">
        <v>2035</v>
      </c>
      <c r="F25" s="265" t="s">
        <v>2109</v>
      </c>
      <c r="G25" s="265" t="s">
        <v>2109</v>
      </c>
      <c r="H25" s="265" t="s">
        <v>2109</v>
      </c>
      <c r="I25" s="265" t="s">
        <v>2109</v>
      </c>
      <c r="J25" s="265" t="s">
        <v>2109</v>
      </c>
      <c r="K25" s="265" t="s">
        <v>2109</v>
      </c>
      <c r="L25" s="265" t="s">
        <v>2109</v>
      </c>
      <c r="M25" s="265" t="s">
        <v>2109</v>
      </c>
      <c r="N25" s="265" t="s">
        <v>2109</v>
      </c>
      <c r="O25" s="265" t="s">
        <v>2109</v>
      </c>
      <c r="P25" s="265" t="s">
        <v>2109</v>
      </c>
      <c r="Q25" s="265" t="s">
        <v>2109</v>
      </c>
      <c r="R25" s="265" t="s">
        <v>2109</v>
      </c>
      <c r="S25" s="265" t="s">
        <v>2109</v>
      </c>
      <c r="T25" s="265" t="s">
        <v>2109</v>
      </c>
      <c r="U25" s="265" t="s">
        <v>2109</v>
      </c>
      <c r="V25" s="265" t="s">
        <v>2109</v>
      </c>
      <c r="W25" s="265" t="s">
        <v>2109</v>
      </c>
      <c r="X25" s="265" t="s">
        <v>2109</v>
      </c>
      <c r="Y25" s="265" t="s">
        <v>2109</v>
      </c>
      <c r="Z25" s="265" t="s">
        <v>2109</v>
      </c>
      <c r="AA25" s="265" t="s">
        <v>2109</v>
      </c>
      <c r="AB25" s="265" t="s">
        <v>2109</v>
      </c>
      <c r="AC25" s="265" t="s">
        <v>2109</v>
      </c>
      <c r="AD25" s="17"/>
      <c r="AE25" s="15"/>
      <c r="AF25" s="15"/>
      <c r="AG25" s="15"/>
      <c r="AH25" s="15"/>
      <c r="AI25" s="15"/>
      <c r="AJ25" s="15"/>
      <c r="AK25" s="15"/>
      <c r="AL25" s="15"/>
      <c r="AM25" s="15"/>
    </row>
    <row r="26" spans="1:39" ht="15.75" customHeight="1" x14ac:dyDescent="0.25">
      <c r="A26" s="1"/>
      <c r="B26" s="16"/>
      <c r="C26" s="263" t="s">
        <v>2036</v>
      </c>
      <c r="D26" s="210" t="str">
        <f t="shared" si="0"/>
        <v>-</v>
      </c>
      <c r="E26" s="264" t="s">
        <v>2035</v>
      </c>
      <c r="F26" s="265" t="s">
        <v>2109</v>
      </c>
      <c r="G26" s="265" t="s">
        <v>2109</v>
      </c>
      <c r="H26" s="265" t="s">
        <v>2109</v>
      </c>
      <c r="I26" s="265" t="s">
        <v>2109</v>
      </c>
      <c r="J26" s="265" t="s">
        <v>2109</v>
      </c>
      <c r="K26" s="265" t="s">
        <v>2109</v>
      </c>
      <c r="L26" s="265" t="s">
        <v>2109</v>
      </c>
      <c r="M26" s="265" t="s">
        <v>2109</v>
      </c>
      <c r="N26" s="265" t="s">
        <v>2109</v>
      </c>
      <c r="O26" s="265" t="s">
        <v>2109</v>
      </c>
      <c r="P26" s="265" t="s">
        <v>2109</v>
      </c>
      <c r="Q26" s="265" t="s">
        <v>2109</v>
      </c>
      <c r="R26" s="265" t="s">
        <v>2109</v>
      </c>
      <c r="S26" s="265" t="s">
        <v>2109</v>
      </c>
      <c r="T26" s="265" t="s">
        <v>2109</v>
      </c>
      <c r="U26" s="265" t="s">
        <v>2109</v>
      </c>
      <c r="V26" s="265" t="s">
        <v>2109</v>
      </c>
      <c r="W26" s="265" t="s">
        <v>2109</v>
      </c>
      <c r="X26" s="265" t="s">
        <v>2109</v>
      </c>
      <c r="Y26" s="265" t="s">
        <v>2109</v>
      </c>
      <c r="Z26" s="265" t="s">
        <v>2109</v>
      </c>
      <c r="AA26" s="265" t="s">
        <v>2109</v>
      </c>
      <c r="AB26" s="265" t="s">
        <v>2109</v>
      </c>
      <c r="AC26" s="265" t="s">
        <v>2109</v>
      </c>
      <c r="AD26" s="17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ht="12.75" customHeight="1" x14ac:dyDescent="0.25">
      <c r="A27" s="15"/>
      <c r="B27" s="16"/>
      <c r="C27" s="263" t="s">
        <v>2036</v>
      </c>
      <c r="D27" s="210" t="str">
        <f t="shared" si="0"/>
        <v>-</v>
      </c>
      <c r="E27" s="264" t="s">
        <v>2035</v>
      </c>
      <c r="F27" s="265" t="s">
        <v>2109</v>
      </c>
      <c r="G27" s="265" t="s">
        <v>2109</v>
      </c>
      <c r="H27" s="265" t="s">
        <v>2109</v>
      </c>
      <c r="I27" s="265" t="s">
        <v>2109</v>
      </c>
      <c r="J27" s="265" t="s">
        <v>2109</v>
      </c>
      <c r="K27" s="265" t="s">
        <v>2109</v>
      </c>
      <c r="L27" s="265" t="s">
        <v>2109</v>
      </c>
      <c r="M27" s="265" t="s">
        <v>2109</v>
      </c>
      <c r="N27" s="265" t="s">
        <v>2109</v>
      </c>
      <c r="O27" s="265" t="s">
        <v>2109</v>
      </c>
      <c r="P27" s="265" t="s">
        <v>2109</v>
      </c>
      <c r="Q27" s="265" t="s">
        <v>2109</v>
      </c>
      <c r="R27" s="265" t="s">
        <v>2109</v>
      </c>
      <c r="S27" s="265" t="s">
        <v>2109</v>
      </c>
      <c r="T27" s="265" t="s">
        <v>2109</v>
      </c>
      <c r="U27" s="265" t="s">
        <v>2109</v>
      </c>
      <c r="V27" s="265" t="s">
        <v>2109</v>
      </c>
      <c r="W27" s="265" t="s">
        <v>2109</v>
      </c>
      <c r="X27" s="265" t="s">
        <v>2109</v>
      </c>
      <c r="Y27" s="265" t="s">
        <v>2109</v>
      </c>
      <c r="Z27" s="265" t="s">
        <v>2109</v>
      </c>
      <c r="AA27" s="265" t="s">
        <v>2109</v>
      </c>
      <c r="AB27" s="265" t="s">
        <v>2109</v>
      </c>
      <c r="AC27" s="265" t="s">
        <v>2109</v>
      </c>
      <c r="AD27" s="17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ht="15.75" customHeight="1" x14ac:dyDescent="0.25">
      <c r="A28" s="1"/>
      <c r="B28" s="16"/>
      <c r="C28" s="263" t="s">
        <v>2036</v>
      </c>
      <c r="D28" s="210" t="str">
        <f t="shared" si="0"/>
        <v>-</v>
      </c>
      <c r="E28" s="264" t="s">
        <v>2035</v>
      </c>
      <c r="F28" s="265" t="s">
        <v>2109</v>
      </c>
      <c r="G28" s="265" t="s">
        <v>2109</v>
      </c>
      <c r="H28" s="265" t="s">
        <v>2109</v>
      </c>
      <c r="I28" s="265" t="s">
        <v>2109</v>
      </c>
      <c r="J28" s="265" t="s">
        <v>2109</v>
      </c>
      <c r="K28" s="265" t="s">
        <v>2109</v>
      </c>
      <c r="L28" s="265" t="s">
        <v>2109</v>
      </c>
      <c r="M28" s="265" t="s">
        <v>2109</v>
      </c>
      <c r="N28" s="265" t="s">
        <v>2109</v>
      </c>
      <c r="O28" s="265" t="s">
        <v>2109</v>
      </c>
      <c r="P28" s="265" t="s">
        <v>2109</v>
      </c>
      <c r="Q28" s="265" t="s">
        <v>2109</v>
      </c>
      <c r="R28" s="265" t="s">
        <v>2109</v>
      </c>
      <c r="S28" s="265" t="s">
        <v>2109</v>
      </c>
      <c r="T28" s="265" t="s">
        <v>2109</v>
      </c>
      <c r="U28" s="265" t="s">
        <v>2109</v>
      </c>
      <c r="V28" s="265" t="s">
        <v>2109</v>
      </c>
      <c r="W28" s="265" t="s">
        <v>2109</v>
      </c>
      <c r="X28" s="265" t="s">
        <v>2109</v>
      </c>
      <c r="Y28" s="265" t="s">
        <v>2109</v>
      </c>
      <c r="Z28" s="265" t="s">
        <v>2109</v>
      </c>
      <c r="AA28" s="265" t="s">
        <v>2109</v>
      </c>
      <c r="AB28" s="265" t="s">
        <v>2109</v>
      </c>
      <c r="AC28" s="265" t="s">
        <v>2109</v>
      </c>
      <c r="AD28" s="17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 ht="12.75" customHeight="1" x14ac:dyDescent="0.25">
      <c r="A29" s="15"/>
      <c r="B29" s="16"/>
      <c r="C29" s="263" t="s">
        <v>2036</v>
      </c>
      <c r="D29" s="210" t="str">
        <f t="shared" si="0"/>
        <v>-</v>
      </c>
      <c r="E29" s="264" t="s">
        <v>2035</v>
      </c>
      <c r="F29" s="265" t="s">
        <v>2109</v>
      </c>
      <c r="G29" s="265" t="s">
        <v>2109</v>
      </c>
      <c r="H29" s="265" t="s">
        <v>2109</v>
      </c>
      <c r="I29" s="265" t="s">
        <v>2109</v>
      </c>
      <c r="J29" s="265" t="s">
        <v>2109</v>
      </c>
      <c r="K29" s="265" t="s">
        <v>2109</v>
      </c>
      <c r="L29" s="265" t="s">
        <v>2109</v>
      </c>
      <c r="M29" s="265" t="s">
        <v>2109</v>
      </c>
      <c r="N29" s="265" t="s">
        <v>2109</v>
      </c>
      <c r="O29" s="265" t="s">
        <v>2109</v>
      </c>
      <c r="P29" s="265" t="s">
        <v>2109</v>
      </c>
      <c r="Q29" s="265" t="s">
        <v>2109</v>
      </c>
      <c r="R29" s="265" t="s">
        <v>2109</v>
      </c>
      <c r="S29" s="265" t="s">
        <v>2109</v>
      </c>
      <c r="T29" s="265" t="s">
        <v>2109</v>
      </c>
      <c r="U29" s="265" t="s">
        <v>2109</v>
      </c>
      <c r="V29" s="265" t="s">
        <v>2109</v>
      </c>
      <c r="W29" s="265" t="s">
        <v>2109</v>
      </c>
      <c r="X29" s="265" t="s">
        <v>2109</v>
      </c>
      <c r="Y29" s="265" t="s">
        <v>2109</v>
      </c>
      <c r="Z29" s="265" t="s">
        <v>2109</v>
      </c>
      <c r="AA29" s="265" t="s">
        <v>2109</v>
      </c>
      <c r="AB29" s="265" t="s">
        <v>2109</v>
      </c>
      <c r="AC29" s="265" t="s">
        <v>2109</v>
      </c>
      <c r="AD29" s="17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ht="15.75" customHeight="1" x14ac:dyDescent="0.25">
      <c r="A30" s="1"/>
      <c r="B30" s="16"/>
      <c r="C30" s="263" t="s">
        <v>2036</v>
      </c>
      <c r="D30" s="210" t="str">
        <f t="shared" si="0"/>
        <v>-</v>
      </c>
      <c r="E30" s="264" t="s">
        <v>2035</v>
      </c>
      <c r="F30" s="265" t="str">
        <f t="shared" ref="F30:F37" si="1">IF($E30="Sim","Preencher"," ")</f>
        <v xml:space="preserve"> </v>
      </c>
      <c r="G30" s="265" t="s">
        <v>2109</v>
      </c>
      <c r="H30" s="265" t="s">
        <v>2109</v>
      </c>
      <c r="I30" s="265" t="s">
        <v>2109</v>
      </c>
      <c r="J30" s="265" t="s">
        <v>2109</v>
      </c>
      <c r="K30" s="265" t="s">
        <v>2109</v>
      </c>
      <c r="L30" s="265" t="s">
        <v>2109</v>
      </c>
      <c r="M30" s="265" t="s">
        <v>2109</v>
      </c>
      <c r="N30" s="265" t="s">
        <v>2109</v>
      </c>
      <c r="O30" s="265" t="s">
        <v>2109</v>
      </c>
      <c r="P30" s="265" t="s">
        <v>2109</v>
      </c>
      <c r="Q30" s="265" t="s">
        <v>2109</v>
      </c>
      <c r="R30" s="265" t="s">
        <v>2109</v>
      </c>
      <c r="S30" s="265" t="s">
        <v>2109</v>
      </c>
      <c r="T30" s="265" t="s">
        <v>2109</v>
      </c>
      <c r="U30" s="265" t="s">
        <v>2109</v>
      </c>
      <c r="V30" s="265" t="s">
        <v>2109</v>
      </c>
      <c r="W30" s="265" t="s">
        <v>2109</v>
      </c>
      <c r="X30" s="265" t="s">
        <v>2109</v>
      </c>
      <c r="Y30" s="265" t="s">
        <v>2109</v>
      </c>
      <c r="Z30" s="265" t="s">
        <v>2109</v>
      </c>
      <c r="AA30" s="265" t="s">
        <v>2109</v>
      </c>
      <c r="AB30" s="265" t="s">
        <v>2109</v>
      </c>
      <c r="AC30" s="265" t="s">
        <v>2109</v>
      </c>
      <c r="AD30" s="17"/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ht="15.75" customHeight="1" x14ac:dyDescent="0.25">
      <c r="A31" s="1"/>
      <c r="B31" s="16"/>
      <c r="C31" s="263" t="s">
        <v>2036</v>
      </c>
      <c r="D31" s="210" t="str">
        <f t="shared" si="0"/>
        <v>-</v>
      </c>
      <c r="E31" s="264" t="s">
        <v>2035</v>
      </c>
      <c r="F31" s="265" t="str">
        <f t="shared" si="1"/>
        <v xml:space="preserve"> </v>
      </c>
      <c r="G31" s="265" t="str">
        <f t="shared" ref="G31:P34" si="2">IF($E31="Sim","Preencher"," ")</f>
        <v xml:space="preserve"> </v>
      </c>
      <c r="H31" s="265" t="str">
        <f t="shared" si="2"/>
        <v xml:space="preserve"> </v>
      </c>
      <c r="I31" s="265" t="str">
        <f t="shared" si="2"/>
        <v xml:space="preserve"> </v>
      </c>
      <c r="J31" s="265" t="str">
        <f t="shared" si="2"/>
        <v xml:space="preserve"> </v>
      </c>
      <c r="K31" s="265" t="str">
        <f t="shared" si="2"/>
        <v xml:space="preserve"> </v>
      </c>
      <c r="L31" s="265" t="str">
        <f t="shared" si="2"/>
        <v xml:space="preserve"> </v>
      </c>
      <c r="M31" s="265" t="str">
        <f t="shared" si="2"/>
        <v xml:space="preserve"> </v>
      </c>
      <c r="N31" s="265" t="str">
        <f t="shared" si="2"/>
        <v xml:space="preserve"> </v>
      </c>
      <c r="O31" s="265" t="str">
        <f t="shared" si="2"/>
        <v xml:space="preserve"> </v>
      </c>
      <c r="P31" s="265" t="str">
        <f t="shared" si="2"/>
        <v xml:space="preserve"> </v>
      </c>
      <c r="Q31" s="265" t="str">
        <f t="shared" ref="Q31:AC34" si="3">IF($E31="Sim","Preencher"," ")</f>
        <v xml:space="preserve"> </v>
      </c>
      <c r="R31" s="265" t="str">
        <f t="shared" si="3"/>
        <v xml:space="preserve"> </v>
      </c>
      <c r="S31" s="265" t="str">
        <f t="shared" si="3"/>
        <v xml:space="preserve"> </v>
      </c>
      <c r="T31" s="265" t="str">
        <f t="shared" si="3"/>
        <v xml:space="preserve"> </v>
      </c>
      <c r="U31" s="265" t="str">
        <f t="shared" si="3"/>
        <v xml:space="preserve"> </v>
      </c>
      <c r="V31" s="265" t="str">
        <f t="shared" si="3"/>
        <v xml:space="preserve"> </v>
      </c>
      <c r="W31" s="265" t="str">
        <f t="shared" si="3"/>
        <v xml:space="preserve"> </v>
      </c>
      <c r="X31" s="265" t="str">
        <f t="shared" si="3"/>
        <v xml:space="preserve"> </v>
      </c>
      <c r="Y31" s="265" t="str">
        <f t="shared" si="3"/>
        <v xml:space="preserve"> </v>
      </c>
      <c r="Z31" s="265" t="str">
        <f t="shared" si="3"/>
        <v xml:space="preserve"> </v>
      </c>
      <c r="AA31" s="265" t="str">
        <f t="shared" si="3"/>
        <v xml:space="preserve"> </v>
      </c>
      <c r="AB31" s="265" t="str">
        <f t="shared" si="3"/>
        <v xml:space="preserve"> </v>
      </c>
      <c r="AC31" s="265" t="str">
        <f t="shared" si="3"/>
        <v xml:space="preserve"> </v>
      </c>
      <c r="AD31" s="17"/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ht="15.75" customHeight="1" x14ac:dyDescent="0.25">
      <c r="A32" s="1"/>
      <c r="B32" s="16"/>
      <c r="C32" s="263" t="s">
        <v>2036</v>
      </c>
      <c r="D32" s="210" t="str">
        <f t="shared" si="0"/>
        <v>-</v>
      </c>
      <c r="E32" s="264" t="s">
        <v>2035</v>
      </c>
      <c r="F32" s="265" t="str">
        <f t="shared" si="1"/>
        <v xml:space="preserve"> </v>
      </c>
      <c r="G32" s="265" t="str">
        <f t="shared" si="2"/>
        <v xml:space="preserve"> </v>
      </c>
      <c r="H32" s="265" t="str">
        <f t="shared" si="2"/>
        <v xml:space="preserve"> </v>
      </c>
      <c r="I32" s="265" t="str">
        <f t="shared" si="2"/>
        <v xml:space="preserve"> </v>
      </c>
      <c r="J32" s="265" t="str">
        <f t="shared" si="2"/>
        <v xml:space="preserve"> </v>
      </c>
      <c r="K32" s="265" t="str">
        <f t="shared" si="2"/>
        <v xml:space="preserve"> </v>
      </c>
      <c r="L32" s="265" t="str">
        <f t="shared" si="2"/>
        <v xml:space="preserve"> </v>
      </c>
      <c r="M32" s="265" t="str">
        <f t="shared" si="2"/>
        <v xml:space="preserve"> </v>
      </c>
      <c r="N32" s="265" t="str">
        <f t="shared" si="2"/>
        <v xml:space="preserve"> </v>
      </c>
      <c r="O32" s="265" t="str">
        <f t="shared" si="2"/>
        <v xml:space="preserve"> </v>
      </c>
      <c r="P32" s="265" t="str">
        <f t="shared" si="2"/>
        <v xml:space="preserve"> </v>
      </c>
      <c r="Q32" s="265" t="str">
        <f t="shared" si="3"/>
        <v xml:space="preserve"> </v>
      </c>
      <c r="R32" s="265" t="str">
        <f t="shared" si="3"/>
        <v xml:space="preserve"> </v>
      </c>
      <c r="S32" s="265" t="str">
        <f t="shared" si="3"/>
        <v xml:space="preserve"> </v>
      </c>
      <c r="T32" s="265" t="str">
        <f t="shared" si="3"/>
        <v xml:space="preserve"> </v>
      </c>
      <c r="U32" s="265" t="str">
        <f t="shared" si="3"/>
        <v xml:space="preserve"> </v>
      </c>
      <c r="V32" s="265" t="str">
        <f t="shared" si="3"/>
        <v xml:space="preserve"> </v>
      </c>
      <c r="W32" s="265" t="str">
        <f t="shared" si="3"/>
        <v xml:space="preserve"> </v>
      </c>
      <c r="X32" s="265" t="str">
        <f t="shared" si="3"/>
        <v xml:space="preserve"> </v>
      </c>
      <c r="Y32" s="265" t="str">
        <f t="shared" si="3"/>
        <v xml:space="preserve"> </v>
      </c>
      <c r="Z32" s="265" t="str">
        <f t="shared" si="3"/>
        <v xml:space="preserve"> </v>
      </c>
      <c r="AA32" s="265" t="str">
        <f t="shared" si="3"/>
        <v xml:space="preserve"> </v>
      </c>
      <c r="AB32" s="265" t="str">
        <f t="shared" si="3"/>
        <v xml:space="preserve"> </v>
      </c>
      <c r="AC32" s="265" t="str">
        <f t="shared" si="3"/>
        <v xml:space="preserve"> </v>
      </c>
      <c r="AD32" s="17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ht="15.75" customHeight="1" x14ac:dyDescent="0.25">
      <c r="A33" s="1"/>
      <c r="B33" s="16"/>
      <c r="C33" s="263" t="s">
        <v>2036</v>
      </c>
      <c r="D33" s="210" t="str">
        <f t="shared" si="0"/>
        <v>-</v>
      </c>
      <c r="E33" s="264" t="s">
        <v>2035</v>
      </c>
      <c r="F33" s="265" t="str">
        <f t="shared" si="1"/>
        <v xml:space="preserve"> </v>
      </c>
      <c r="G33" s="265" t="str">
        <f t="shared" si="2"/>
        <v xml:space="preserve"> </v>
      </c>
      <c r="H33" s="265" t="str">
        <f t="shared" si="2"/>
        <v xml:space="preserve"> </v>
      </c>
      <c r="I33" s="265" t="str">
        <f t="shared" si="2"/>
        <v xml:space="preserve"> </v>
      </c>
      <c r="J33" s="265" t="str">
        <f t="shared" si="2"/>
        <v xml:space="preserve"> </v>
      </c>
      <c r="K33" s="265" t="str">
        <f t="shared" si="2"/>
        <v xml:space="preserve"> </v>
      </c>
      <c r="L33" s="265" t="str">
        <f t="shared" si="2"/>
        <v xml:space="preserve"> </v>
      </c>
      <c r="M33" s="265" t="str">
        <f t="shared" si="2"/>
        <v xml:space="preserve"> </v>
      </c>
      <c r="N33" s="265" t="str">
        <f t="shared" si="2"/>
        <v xml:space="preserve"> </v>
      </c>
      <c r="O33" s="265" t="str">
        <f t="shared" si="2"/>
        <v xml:space="preserve"> </v>
      </c>
      <c r="P33" s="265" t="str">
        <f t="shared" si="2"/>
        <v xml:space="preserve"> </v>
      </c>
      <c r="Q33" s="265" t="str">
        <f t="shared" si="3"/>
        <v xml:space="preserve"> </v>
      </c>
      <c r="R33" s="265" t="str">
        <f t="shared" si="3"/>
        <v xml:space="preserve"> </v>
      </c>
      <c r="S33" s="265" t="str">
        <f t="shared" si="3"/>
        <v xml:space="preserve"> </v>
      </c>
      <c r="T33" s="265" t="str">
        <f t="shared" si="3"/>
        <v xml:space="preserve"> </v>
      </c>
      <c r="U33" s="265" t="str">
        <f t="shared" si="3"/>
        <v xml:space="preserve"> </v>
      </c>
      <c r="V33" s="265" t="str">
        <f t="shared" si="3"/>
        <v xml:space="preserve"> </v>
      </c>
      <c r="W33" s="265" t="str">
        <f t="shared" si="3"/>
        <v xml:space="preserve"> </v>
      </c>
      <c r="X33" s="265" t="str">
        <f t="shared" si="3"/>
        <v xml:space="preserve"> </v>
      </c>
      <c r="Y33" s="265" t="str">
        <f t="shared" si="3"/>
        <v xml:space="preserve"> </v>
      </c>
      <c r="Z33" s="265" t="str">
        <f t="shared" si="3"/>
        <v xml:space="preserve"> </v>
      </c>
      <c r="AA33" s="265" t="str">
        <f t="shared" si="3"/>
        <v xml:space="preserve"> </v>
      </c>
      <c r="AB33" s="265" t="str">
        <f t="shared" si="3"/>
        <v xml:space="preserve"> </v>
      </c>
      <c r="AC33" s="265" t="str">
        <f t="shared" si="3"/>
        <v xml:space="preserve"> </v>
      </c>
      <c r="AD33" s="17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ht="15.75" customHeight="1" x14ac:dyDescent="0.25">
      <c r="A34" s="1"/>
      <c r="B34" s="16"/>
      <c r="C34" s="263" t="s">
        <v>2036</v>
      </c>
      <c r="D34" s="210" t="str">
        <f t="shared" si="0"/>
        <v>-</v>
      </c>
      <c r="E34" s="264" t="s">
        <v>2035</v>
      </c>
      <c r="F34" s="265" t="str">
        <f t="shared" si="1"/>
        <v xml:space="preserve"> </v>
      </c>
      <c r="G34" s="265" t="str">
        <f t="shared" si="2"/>
        <v xml:space="preserve"> </v>
      </c>
      <c r="H34" s="265" t="str">
        <f t="shared" si="2"/>
        <v xml:space="preserve"> </v>
      </c>
      <c r="I34" s="265" t="str">
        <f t="shared" si="2"/>
        <v xml:space="preserve"> </v>
      </c>
      <c r="J34" s="265" t="str">
        <f t="shared" si="2"/>
        <v xml:space="preserve"> </v>
      </c>
      <c r="K34" s="265" t="str">
        <f t="shared" si="2"/>
        <v xml:space="preserve"> </v>
      </c>
      <c r="L34" s="265" t="str">
        <f t="shared" si="2"/>
        <v xml:space="preserve"> </v>
      </c>
      <c r="M34" s="265" t="str">
        <f t="shared" si="2"/>
        <v xml:space="preserve"> </v>
      </c>
      <c r="N34" s="265" t="str">
        <f t="shared" si="2"/>
        <v xml:space="preserve"> </v>
      </c>
      <c r="O34" s="265" t="str">
        <f t="shared" si="2"/>
        <v xml:space="preserve"> </v>
      </c>
      <c r="P34" s="265" t="str">
        <f t="shared" si="2"/>
        <v xml:space="preserve"> </v>
      </c>
      <c r="Q34" s="265" t="str">
        <f t="shared" si="3"/>
        <v xml:space="preserve"> </v>
      </c>
      <c r="R34" s="265" t="str">
        <f t="shared" si="3"/>
        <v xml:space="preserve"> </v>
      </c>
      <c r="S34" s="265" t="str">
        <f t="shared" si="3"/>
        <v xml:space="preserve"> </v>
      </c>
      <c r="T34" s="265" t="str">
        <f t="shared" si="3"/>
        <v xml:space="preserve"> </v>
      </c>
      <c r="U34" s="265" t="str">
        <f t="shared" si="3"/>
        <v xml:space="preserve"> </v>
      </c>
      <c r="V34" s="265" t="str">
        <f t="shared" si="3"/>
        <v xml:space="preserve"> </v>
      </c>
      <c r="W34" s="265" t="str">
        <f t="shared" si="3"/>
        <v xml:space="preserve"> </v>
      </c>
      <c r="X34" s="265" t="str">
        <f t="shared" si="3"/>
        <v xml:space="preserve"> </v>
      </c>
      <c r="Y34" s="265" t="str">
        <f t="shared" si="3"/>
        <v xml:space="preserve"> </v>
      </c>
      <c r="Z34" s="265" t="str">
        <f t="shared" si="3"/>
        <v xml:space="preserve"> </v>
      </c>
      <c r="AA34" s="265" t="str">
        <f t="shared" si="3"/>
        <v xml:space="preserve"> </v>
      </c>
      <c r="AB34" s="265" t="str">
        <f t="shared" si="3"/>
        <v xml:space="preserve"> </v>
      </c>
      <c r="AC34" s="265" t="str">
        <f t="shared" si="3"/>
        <v xml:space="preserve"> </v>
      </c>
      <c r="AD34" s="17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ht="15.75" customHeight="1" x14ac:dyDescent="0.25">
      <c r="A35" s="1"/>
      <c r="B35" s="16"/>
      <c r="C35" s="263" t="s">
        <v>2036</v>
      </c>
      <c r="D35" s="210" t="str">
        <f t="shared" si="0"/>
        <v>-</v>
      </c>
      <c r="E35" s="264" t="s">
        <v>2035</v>
      </c>
      <c r="F35" s="265" t="str">
        <f t="shared" si="1"/>
        <v xml:space="preserve"> </v>
      </c>
      <c r="G35" s="265" t="str">
        <f t="shared" ref="G35:J37" si="4">IF($E35="Sim","Preencher"," ")</f>
        <v xml:space="preserve"> </v>
      </c>
      <c r="H35" s="265" t="str">
        <f t="shared" si="4"/>
        <v xml:space="preserve"> </v>
      </c>
      <c r="I35" s="265" t="str">
        <f t="shared" si="4"/>
        <v xml:space="preserve"> </v>
      </c>
      <c r="J35" s="265" t="str">
        <f t="shared" si="4"/>
        <v xml:space="preserve"> </v>
      </c>
      <c r="K35" s="265"/>
      <c r="L35" s="265" t="str">
        <f t="shared" ref="L35:U37" si="5">IF($E35="Sim","Preencher"," ")</f>
        <v xml:space="preserve"> </v>
      </c>
      <c r="M35" s="265" t="str">
        <f t="shared" si="5"/>
        <v xml:space="preserve"> </v>
      </c>
      <c r="N35" s="265" t="str">
        <f t="shared" si="5"/>
        <v xml:space="preserve"> </v>
      </c>
      <c r="O35" s="265" t="str">
        <f t="shared" si="5"/>
        <v xml:space="preserve"> </v>
      </c>
      <c r="P35" s="265" t="str">
        <f t="shared" si="5"/>
        <v xml:space="preserve"> </v>
      </c>
      <c r="Q35" s="265" t="str">
        <f t="shared" si="5"/>
        <v xml:space="preserve"> </v>
      </c>
      <c r="R35" s="265" t="str">
        <f t="shared" si="5"/>
        <v xml:space="preserve"> </v>
      </c>
      <c r="S35" s="265" t="str">
        <f t="shared" si="5"/>
        <v xml:space="preserve"> </v>
      </c>
      <c r="T35" s="265" t="str">
        <f t="shared" si="5"/>
        <v xml:space="preserve"> </v>
      </c>
      <c r="U35" s="265" t="str">
        <f t="shared" si="5"/>
        <v xml:space="preserve"> </v>
      </c>
      <c r="V35" s="265" t="str">
        <f t="shared" ref="V35:AC37" si="6">IF($E35="Sim","Preencher"," ")</f>
        <v xml:space="preserve"> </v>
      </c>
      <c r="W35" s="265" t="str">
        <f t="shared" si="6"/>
        <v xml:space="preserve"> </v>
      </c>
      <c r="X35" s="265" t="str">
        <f t="shared" si="6"/>
        <v xml:space="preserve"> </v>
      </c>
      <c r="Y35" s="265" t="str">
        <f t="shared" si="6"/>
        <v xml:space="preserve"> </v>
      </c>
      <c r="Z35" s="265" t="str">
        <f t="shared" si="6"/>
        <v xml:space="preserve"> </v>
      </c>
      <c r="AA35" s="265" t="str">
        <f t="shared" si="6"/>
        <v xml:space="preserve"> </v>
      </c>
      <c r="AB35" s="265" t="str">
        <f t="shared" si="6"/>
        <v xml:space="preserve"> </v>
      </c>
      <c r="AC35" s="265" t="str">
        <f t="shared" si="6"/>
        <v xml:space="preserve"> </v>
      </c>
      <c r="AD35" s="17"/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ht="15.75" customHeight="1" x14ac:dyDescent="0.25">
      <c r="A36" s="1"/>
      <c r="B36" s="16"/>
      <c r="C36" s="263" t="s">
        <v>2036</v>
      </c>
      <c r="D36" s="210" t="str">
        <f t="shared" si="0"/>
        <v>-</v>
      </c>
      <c r="E36" s="264" t="s">
        <v>2035</v>
      </c>
      <c r="F36" s="265" t="str">
        <f t="shared" si="1"/>
        <v xml:space="preserve"> </v>
      </c>
      <c r="G36" s="265" t="str">
        <f t="shared" si="4"/>
        <v xml:space="preserve"> </v>
      </c>
      <c r="H36" s="265" t="str">
        <f t="shared" si="4"/>
        <v xml:space="preserve"> </v>
      </c>
      <c r="I36" s="265" t="str">
        <f t="shared" si="4"/>
        <v xml:space="preserve"> </v>
      </c>
      <c r="J36" s="265" t="str">
        <f t="shared" si="4"/>
        <v xml:space="preserve"> </v>
      </c>
      <c r="K36" s="265" t="str">
        <f>IF($E36="Sim","Preencher"," ")</f>
        <v xml:space="preserve"> </v>
      </c>
      <c r="L36" s="265" t="str">
        <f t="shared" si="5"/>
        <v xml:space="preserve"> </v>
      </c>
      <c r="M36" s="265" t="str">
        <f t="shared" si="5"/>
        <v xml:space="preserve"> </v>
      </c>
      <c r="N36" s="265" t="str">
        <f t="shared" si="5"/>
        <v xml:space="preserve"> </v>
      </c>
      <c r="O36" s="265" t="str">
        <f t="shared" si="5"/>
        <v xml:space="preserve"> </v>
      </c>
      <c r="P36" s="265" t="str">
        <f t="shared" si="5"/>
        <v xml:space="preserve"> </v>
      </c>
      <c r="Q36" s="265" t="str">
        <f t="shared" si="5"/>
        <v xml:space="preserve"> </v>
      </c>
      <c r="R36" s="265" t="str">
        <f t="shared" si="5"/>
        <v xml:space="preserve"> </v>
      </c>
      <c r="S36" s="265" t="str">
        <f t="shared" si="5"/>
        <v xml:space="preserve"> </v>
      </c>
      <c r="T36" s="265" t="str">
        <f t="shared" si="5"/>
        <v xml:space="preserve"> </v>
      </c>
      <c r="U36" s="265" t="str">
        <f t="shared" si="5"/>
        <v xml:space="preserve"> </v>
      </c>
      <c r="V36" s="265" t="str">
        <f t="shared" si="6"/>
        <v xml:space="preserve"> </v>
      </c>
      <c r="W36" s="265" t="str">
        <f t="shared" si="6"/>
        <v xml:space="preserve"> </v>
      </c>
      <c r="X36" s="265" t="str">
        <f t="shared" si="6"/>
        <v xml:space="preserve"> </v>
      </c>
      <c r="Y36" s="265" t="str">
        <f t="shared" si="6"/>
        <v xml:space="preserve"> </v>
      </c>
      <c r="Z36" s="265" t="str">
        <f t="shared" si="6"/>
        <v xml:space="preserve"> </v>
      </c>
      <c r="AA36" s="265" t="str">
        <f t="shared" si="6"/>
        <v xml:space="preserve"> </v>
      </c>
      <c r="AB36" s="265" t="str">
        <f t="shared" si="6"/>
        <v xml:space="preserve"> </v>
      </c>
      <c r="AC36" s="265" t="str">
        <f t="shared" si="6"/>
        <v xml:space="preserve"> </v>
      </c>
      <c r="AD36" s="17"/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ht="15.75" customHeight="1" x14ac:dyDescent="0.25">
      <c r="A37" s="1"/>
      <c r="B37" s="16"/>
      <c r="C37" s="263" t="s">
        <v>2036</v>
      </c>
      <c r="D37" s="210" t="str">
        <f t="shared" si="0"/>
        <v>-</v>
      </c>
      <c r="E37" s="264" t="s">
        <v>2035</v>
      </c>
      <c r="F37" s="265" t="str">
        <f t="shared" si="1"/>
        <v xml:space="preserve"> </v>
      </c>
      <c r="G37" s="265" t="str">
        <f t="shared" si="4"/>
        <v xml:space="preserve"> </v>
      </c>
      <c r="H37" s="265" t="str">
        <f t="shared" si="4"/>
        <v xml:space="preserve"> </v>
      </c>
      <c r="I37" s="265" t="str">
        <f t="shared" si="4"/>
        <v xml:space="preserve"> </v>
      </c>
      <c r="J37" s="265" t="str">
        <f t="shared" si="4"/>
        <v xml:space="preserve"> </v>
      </c>
      <c r="K37" s="265" t="str">
        <f>IF($E37="Sim","Preencher"," ")</f>
        <v xml:space="preserve"> </v>
      </c>
      <c r="L37" s="265" t="str">
        <f t="shared" si="5"/>
        <v xml:space="preserve"> </v>
      </c>
      <c r="M37" s="265" t="str">
        <f t="shared" si="5"/>
        <v xml:space="preserve"> </v>
      </c>
      <c r="N37" s="265" t="str">
        <f t="shared" si="5"/>
        <v xml:space="preserve"> </v>
      </c>
      <c r="O37" s="265" t="str">
        <f t="shared" si="5"/>
        <v xml:space="preserve"> </v>
      </c>
      <c r="P37" s="265" t="str">
        <f t="shared" si="5"/>
        <v xml:space="preserve"> </v>
      </c>
      <c r="Q37" s="265" t="str">
        <f t="shared" si="5"/>
        <v xml:space="preserve"> </v>
      </c>
      <c r="R37" s="265" t="str">
        <f t="shared" si="5"/>
        <v xml:space="preserve"> </v>
      </c>
      <c r="S37" s="265" t="str">
        <f t="shared" si="5"/>
        <v xml:space="preserve"> </v>
      </c>
      <c r="T37" s="265" t="str">
        <f t="shared" si="5"/>
        <v xml:space="preserve"> </v>
      </c>
      <c r="U37" s="265" t="str">
        <f t="shared" si="5"/>
        <v xml:space="preserve"> </v>
      </c>
      <c r="V37" s="265" t="str">
        <f t="shared" si="6"/>
        <v xml:space="preserve"> </v>
      </c>
      <c r="W37" s="265" t="str">
        <f t="shared" si="6"/>
        <v xml:space="preserve"> </v>
      </c>
      <c r="X37" s="265" t="str">
        <f t="shared" si="6"/>
        <v xml:space="preserve"> </v>
      </c>
      <c r="Y37" s="265" t="str">
        <f t="shared" si="6"/>
        <v xml:space="preserve"> </v>
      </c>
      <c r="Z37" s="265" t="str">
        <f t="shared" si="6"/>
        <v xml:space="preserve"> </v>
      </c>
      <c r="AA37" s="265" t="str">
        <f t="shared" si="6"/>
        <v xml:space="preserve"> </v>
      </c>
      <c r="AB37" s="265" t="str">
        <f t="shared" si="6"/>
        <v xml:space="preserve"> </v>
      </c>
      <c r="AC37" s="265" t="str">
        <f t="shared" si="6"/>
        <v xml:space="preserve"> </v>
      </c>
      <c r="AD37" s="17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15.75" customHeight="1" x14ac:dyDescent="0.25">
      <c r="A38" s="1"/>
      <c r="B38" s="16"/>
      <c r="C38" s="263" t="s">
        <v>2036</v>
      </c>
      <c r="D38" s="210" t="str">
        <f t="shared" si="0"/>
        <v>-</v>
      </c>
      <c r="E38" s="264" t="s">
        <v>2035</v>
      </c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17"/>
      <c r="AE38" s="15"/>
      <c r="AF38" s="15"/>
      <c r="AG38" s="15"/>
      <c r="AH38" s="15"/>
      <c r="AI38" s="15"/>
      <c r="AJ38" s="15"/>
      <c r="AK38" s="15"/>
      <c r="AL38" s="15"/>
      <c r="AM38" s="15"/>
    </row>
    <row r="39" spans="1:39" ht="15.75" customHeight="1" x14ac:dyDescent="0.25">
      <c r="A39" s="1"/>
      <c r="B39" s="16"/>
      <c r="C39" s="263" t="s">
        <v>2036</v>
      </c>
      <c r="D39" s="210" t="str">
        <f t="shared" si="0"/>
        <v>-</v>
      </c>
      <c r="E39" s="264" t="s">
        <v>2035</v>
      </c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17"/>
      <c r="AE39" s="15"/>
      <c r="AF39" s="15"/>
      <c r="AG39" s="15"/>
      <c r="AH39" s="15"/>
      <c r="AI39" s="15"/>
      <c r="AJ39" s="15"/>
      <c r="AK39" s="15"/>
      <c r="AL39" s="15"/>
      <c r="AM39" s="15"/>
    </row>
    <row r="40" spans="1:39" ht="15.75" customHeight="1" x14ac:dyDescent="0.25">
      <c r="A40" s="1"/>
      <c r="B40" s="16"/>
      <c r="C40" s="263" t="s">
        <v>2036</v>
      </c>
      <c r="D40" s="210" t="str">
        <f t="shared" si="0"/>
        <v>-</v>
      </c>
      <c r="E40" s="264" t="s">
        <v>2035</v>
      </c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17"/>
      <c r="AE40" s="15"/>
      <c r="AF40" s="15"/>
      <c r="AG40" s="15"/>
      <c r="AH40" s="15"/>
      <c r="AI40" s="15"/>
      <c r="AJ40" s="15"/>
      <c r="AK40" s="15"/>
      <c r="AL40" s="15"/>
      <c r="AM40" s="15"/>
    </row>
    <row r="41" spans="1:39" ht="15.75" customHeight="1" x14ac:dyDescent="0.25">
      <c r="A41" s="1"/>
      <c r="B41" s="16"/>
      <c r="C41" s="263" t="s">
        <v>2036</v>
      </c>
      <c r="D41" s="210" t="str">
        <f t="shared" si="0"/>
        <v>-</v>
      </c>
      <c r="E41" s="264" t="s">
        <v>2035</v>
      </c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17"/>
      <c r="AE41" s="15"/>
      <c r="AF41" s="15"/>
      <c r="AG41" s="15"/>
      <c r="AH41" s="15"/>
      <c r="AI41" s="15"/>
      <c r="AJ41" s="15"/>
      <c r="AK41" s="15"/>
      <c r="AL41" s="15"/>
      <c r="AM41" s="15"/>
    </row>
    <row r="42" spans="1:39" ht="15.75" customHeight="1" x14ac:dyDescent="0.25">
      <c r="A42" s="1"/>
      <c r="B42" s="16"/>
      <c r="C42" s="263" t="s">
        <v>2036</v>
      </c>
      <c r="D42" s="210" t="str">
        <f t="shared" si="0"/>
        <v>-</v>
      </c>
      <c r="E42" s="264" t="s">
        <v>2035</v>
      </c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17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ht="15.75" customHeight="1" x14ac:dyDescent="0.25">
      <c r="A43" s="1"/>
      <c r="B43" s="16"/>
      <c r="C43" s="263" t="s">
        <v>2036</v>
      </c>
      <c r="D43" s="210" t="str">
        <f t="shared" si="0"/>
        <v>-</v>
      </c>
      <c r="E43" s="264" t="s">
        <v>2035</v>
      </c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17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ht="15.75" customHeight="1" x14ac:dyDescent="0.25">
      <c r="A44" s="1"/>
      <c r="B44" s="16"/>
      <c r="C44" s="263" t="s">
        <v>2036</v>
      </c>
      <c r="D44" s="210" t="str">
        <f t="shared" si="0"/>
        <v>-</v>
      </c>
      <c r="E44" s="264" t="s">
        <v>2035</v>
      </c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17"/>
      <c r="AE44" s="15"/>
      <c r="AF44" s="15"/>
      <c r="AG44" s="15"/>
      <c r="AH44" s="15"/>
      <c r="AI44" s="15"/>
      <c r="AJ44" s="15"/>
      <c r="AK44" s="15"/>
      <c r="AL44" s="15"/>
      <c r="AM44" s="15"/>
    </row>
    <row r="45" spans="1:39" ht="15.75" customHeight="1" x14ac:dyDescent="0.25">
      <c r="A45" s="1"/>
      <c r="B45" s="16"/>
      <c r="C45" s="263" t="s">
        <v>2036</v>
      </c>
      <c r="D45" s="210" t="str">
        <f t="shared" si="0"/>
        <v>-</v>
      </c>
      <c r="E45" s="264" t="s">
        <v>2035</v>
      </c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17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39" ht="15.75" customHeight="1" x14ac:dyDescent="0.25">
      <c r="A46" s="1"/>
      <c r="B46" s="16"/>
      <c r="C46" s="263" t="s">
        <v>2036</v>
      </c>
      <c r="D46" s="210" t="str">
        <f t="shared" si="0"/>
        <v>-</v>
      </c>
      <c r="E46" s="264" t="s">
        <v>2035</v>
      </c>
      <c r="F46" s="265" t="str">
        <f t="shared" ref="F46:O53" si="7">IF($E46="Sim","Preencher"," ")</f>
        <v xml:space="preserve"> </v>
      </c>
      <c r="G46" s="265" t="str">
        <f t="shared" si="7"/>
        <v xml:space="preserve"> </v>
      </c>
      <c r="H46" s="265" t="str">
        <f t="shared" si="7"/>
        <v xml:space="preserve"> </v>
      </c>
      <c r="I46" s="265" t="str">
        <f t="shared" si="7"/>
        <v xml:space="preserve"> </v>
      </c>
      <c r="J46" s="265" t="str">
        <f t="shared" si="7"/>
        <v xml:space="preserve"> </v>
      </c>
      <c r="K46" s="265" t="str">
        <f t="shared" si="7"/>
        <v xml:space="preserve"> </v>
      </c>
      <c r="L46" s="265" t="str">
        <f t="shared" si="7"/>
        <v xml:space="preserve"> </v>
      </c>
      <c r="M46" s="265" t="str">
        <f t="shared" si="7"/>
        <v xml:space="preserve"> </v>
      </c>
      <c r="N46" s="265" t="str">
        <f t="shared" si="7"/>
        <v xml:space="preserve"> </v>
      </c>
      <c r="O46" s="265" t="str">
        <f t="shared" si="7"/>
        <v xml:space="preserve"> </v>
      </c>
      <c r="P46" s="265" t="str">
        <f t="shared" ref="P46:AC53" si="8">IF($E46="Sim","Preencher"," ")</f>
        <v xml:space="preserve"> </v>
      </c>
      <c r="Q46" s="265" t="str">
        <f t="shared" si="8"/>
        <v xml:space="preserve"> </v>
      </c>
      <c r="R46" s="265" t="str">
        <f t="shared" si="8"/>
        <v xml:space="preserve"> </v>
      </c>
      <c r="S46" s="265" t="str">
        <f t="shared" si="8"/>
        <v xml:space="preserve"> </v>
      </c>
      <c r="T46" s="265" t="str">
        <f t="shared" si="8"/>
        <v xml:space="preserve"> </v>
      </c>
      <c r="U46" s="265" t="str">
        <f t="shared" si="8"/>
        <v xml:space="preserve"> </v>
      </c>
      <c r="V46" s="265" t="str">
        <f t="shared" si="8"/>
        <v xml:space="preserve"> </v>
      </c>
      <c r="W46" s="265" t="str">
        <f t="shared" si="8"/>
        <v xml:space="preserve"> </v>
      </c>
      <c r="X46" s="265" t="str">
        <f t="shared" si="8"/>
        <v xml:space="preserve"> </v>
      </c>
      <c r="Y46" s="265" t="str">
        <f t="shared" si="8"/>
        <v xml:space="preserve"> </v>
      </c>
      <c r="Z46" s="265" t="str">
        <f t="shared" si="8"/>
        <v xml:space="preserve"> </v>
      </c>
      <c r="AA46" s="265" t="str">
        <f t="shared" si="8"/>
        <v xml:space="preserve"> </v>
      </c>
      <c r="AB46" s="265" t="str">
        <f t="shared" si="8"/>
        <v xml:space="preserve"> </v>
      </c>
      <c r="AC46" s="265" t="str">
        <f t="shared" si="8"/>
        <v xml:space="preserve"> </v>
      </c>
      <c r="AD46" s="17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39" ht="15.75" customHeight="1" x14ac:dyDescent="0.25">
      <c r="A47" s="1"/>
      <c r="B47" s="16"/>
      <c r="C47" s="263" t="s">
        <v>2036</v>
      </c>
      <c r="D47" s="210" t="str">
        <f t="shared" si="0"/>
        <v>-</v>
      </c>
      <c r="E47" s="264" t="s">
        <v>2035</v>
      </c>
      <c r="F47" s="265" t="str">
        <f t="shared" si="7"/>
        <v xml:space="preserve"> </v>
      </c>
      <c r="G47" s="265" t="str">
        <f t="shared" si="7"/>
        <v xml:space="preserve"> </v>
      </c>
      <c r="H47" s="265" t="str">
        <f t="shared" si="7"/>
        <v xml:space="preserve"> </v>
      </c>
      <c r="I47" s="265" t="str">
        <f t="shared" si="7"/>
        <v xml:space="preserve"> </v>
      </c>
      <c r="J47" s="265" t="str">
        <f t="shared" si="7"/>
        <v xml:space="preserve"> </v>
      </c>
      <c r="K47" s="265" t="str">
        <f t="shared" si="7"/>
        <v xml:space="preserve"> </v>
      </c>
      <c r="L47" s="265" t="str">
        <f t="shared" si="7"/>
        <v xml:space="preserve"> </v>
      </c>
      <c r="M47" s="265" t="str">
        <f t="shared" si="7"/>
        <v xml:space="preserve"> </v>
      </c>
      <c r="N47" s="265" t="str">
        <f t="shared" si="7"/>
        <v xml:space="preserve"> </v>
      </c>
      <c r="O47" s="265" t="str">
        <f t="shared" si="7"/>
        <v xml:space="preserve"> </v>
      </c>
      <c r="P47" s="265" t="str">
        <f t="shared" si="8"/>
        <v xml:space="preserve"> </v>
      </c>
      <c r="Q47" s="265" t="str">
        <f t="shared" si="8"/>
        <v xml:space="preserve"> </v>
      </c>
      <c r="R47" s="265" t="str">
        <f t="shared" si="8"/>
        <v xml:space="preserve"> </v>
      </c>
      <c r="S47" s="265" t="str">
        <f t="shared" si="8"/>
        <v xml:space="preserve"> </v>
      </c>
      <c r="T47" s="265" t="str">
        <f t="shared" si="8"/>
        <v xml:space="preserve"> </v>
      </c>
      <c r="U47" s="265" t="str">
        <f t="shared" si="8"/>
        <v xml:space="preserve"> </v>
      </c>
      <c r="V47" s="265" t="str">
        <f t="shared" si="8"/>
        <v xml:space="preserve"> </v>
      </c>
      <c r="W47" s="265" t="str">
        <f t="shared" si="8"/>
        <v xml:space="preserve"> </v>
      </c>
      <c r="X47" s="265" t="str">
        <f t="shared" si="8"/>
        <v xml:space="preserve"> </v>
      </c>
      <c r="Y47" s="265" t="str">
        <f t="shared" si="8"/>
        <v xml:space="preserve"> </v>
      </c>
      <c r="Z47" s="265" t="str">
        <f t="shared" si="8"/>
        <v xml:space="preserve"> </v>
      </c>
      <c r="AA47" s="265" t="str">
        <f t="shared" si="8"/>
        <v xml:space="preserve"> </v>
      </c>
      <c r="AB47" s="265" t="str">
        <f t="shared" si="8"/>
        <v xml:space="preserve"> </v>
      </c>
      <c r="AC47" s="265" t="str">
        <f t="shared" si="8"/>
        <v xml:space="preserve"> </v>
      </c>
      <c r="AD47" s="17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39" ht="15.75" customHeight="1" x14ac:dyDescent="0.25">
      <c r="A48" s="1"/>
      <c r="B48" s="16"/>
      <c r="C48" s="263" t="s">
        <v>2036</v>
      </c>
      <c r="D48" s="210" t="str">
        <f t="shared" si="0"/>
        <v>-</v>
      </c>
      <c r="E48" s="264" t="s">
        <v>2035</v>
      </c>
      <c r="F48" s="265" t="str">
        <f t="shared" si="7"/>
        <v xml:space="preserve"> </v>
      </c>
      <c r="G48" s="265" t="str">
        <f t="shared" si="7"/>
        <v xml:space="preserve"> </v>
      </c>
      <c r="H48" s="265" t="str">
        <f t="shared" si="7"/>
        <v xml:space="preserve"> </v>
      </c>
      <c r="I48" s="265" t="str">
        <f t="shared" si="7"/>
        <v xml:space="preserve"> </v>
      </c>
      <c r="J48" s="265" t="str">
        <f t="shared" si="7"/>
        <v xml:space="preserve"> </v>
      </c>
      <c r="K48" s="265" t="str">
        <f t="shared" si="7"/>
        <v xml:space="preserve"> </v>
      </c>
      <c r="L48" s="265" t="str">
        <f t="shared" si="7"/>
        <v xml:space="preserve"> </v>
      </c>
      <c r="M48" s="265" t="str">
        <f t="shared" si="7"/>
        <v xml:space="preserve"> </v>
      </c>
      <c r="N48" s="265" t="str">
        <f t="shared" si="7"/>
        <v xml:space="preserve"> </v>
      </c>
      <c r="O48" s="265" t="str">
        <f t="shared" si="7"/>
        <v xml:space="preserve"> </v>
      </c>
      <c r="P48" s="265" t="str">
        <f t="shared" si="8"/>
        <v xml:space="preserve"> </v>
      </c>
      <c r="Q48" s="265" t="str">
        <f t="shared" si="8"/>
        <v xml:space="preserve"> </v>
      </c>
      <c r="R48" s="265" t="str">
        <f t="shared" si="8"/>
        <v xml:space="preserve"> </v>
      </c>
      <c r="S48" s="265" t="str">
        <f t="shared" si="8"/>
        <v xml:space="preserve"> </v>
      </c>
      <c r="T48" s="265" t="str">
        <f t="shared" si="8"/>
        <v xml:space="preserve"> </v>
      </c>
      <c r="U48" s="265" t="str">
        <f t="shared" si="8"/>
        <v xml:space="preserve"> </v>
      </c>
      <c r="V48" s="265" t="str">
        <f t="shared" si="8"/>
        <v xml:space="preserve"> </v>
      </c>
      <c r="W48" s="265" t="str">
        <f t="shared" si="8"/>
        <v xml:space="preserve"> </v>
      </c>
      <c r="X48" s="265" t="str">
        <f t="shared" si="8"/>
        <v xml:space="preserve"> </v>
      </c>
      <c r="Y48" s="265" t="str">
        <f t="shared" si="8"/>
        <v xml:space="preserve"> </v>
      </c>
      <c r="Z48" s="265" t="str">
        <f t="shared" si="8"/>
        <v xml:space="preserve"> </v>
      </c>
      <c r="AA48" s="265" t="str">
        <f t="shared" si="8"/>
        <v xml:space="preserve"> </v>
      </c>
      <c r="AB48" s="265" t="str">
        <f t="shared" si="8"/>
        <v xml:space="preserve"> </v>
      </c>
      <c r="AC48" s="265" t="str">
        <f t="shared" si="8"/>
        <v xml:space="preserve"> </v>
      </c>
      <c r="AD48" s="17"/>
      <c r="AE48" s="15"/>
      <c r="AF48" s="15"/>
      <c r="AG48" s="15"/>
      <c r="AH48" s="15"/>
      <c r="AI48" s="15"/>
      <c r="AJ48" s="15"/>
      <c r="AK48" s="15"/>
      <c r="AL48" s="15"/>
      <c r="AM48" s="15"/>
    </row>
    <row r="49" spans="1:39" ht="15.75" customHeight="1" x14ac:dyDescent="0.25">
      <c r="A49" s="1"/>
      <c r="B49" s="16"/>
      <c r="C49" s="263" t="s">
        <v>2036</v>
      </c>
      <c r="D49" s="210" t="str">
        <f t="shared" si="0"/>
        <v>-</v>
      </c>
      <c r="E49" s="264" t="s">
        <v>2035</v>
      </c>
      <c r="F49" s="265" t="str">
        <f t="shared" si="7"/>
        <v xml:space="preserve"> </v>
      </c>
      <c r="G49" s="265" t="str">
        <f t="shared" si="7"/>
        <v xml:space="preserve"> </v>
      </c>
      <c r="H49" s="265" t="str">
        <f t="shared" si="7"/>
        <v xml:space="preserve"> </v>
      </c>
      <c r="I49" s="265" t="str">
        <f t="shared" si="7"/>
        <v xml:space="preserve"> </v>
      </c>
      <c r="J49" s="265" t="str">
        <f t="shared" si="7"/>
        <v xml:space="preserve"> </v>
      </c>
      <c r="K49" s="265" t="str">
        <f t="shared" si="7"/>
        <v xml:space="preserve"> </v>
      </c>
      <c r="L49" s="265" t="str">
        <f t="shared" si="7"/>
        <v xml:space="preserve"> </v>
      </c>
      <c r="M49" s="265" t="str">
        <f t="shared" si="7"/>
        <v xml:space="preserve"> </v>
      </c>
      <c r="N49" s="265" t="str">
        <f t="shared" si="7"/>
        <v xml:space="preserve"> </v>
      </c>
      <c r="O49" s="265" t="str">
        <f t="shared" si="7"/>
        <v xml:space="preserve"> </v>
      </c>
      <c r="P49" s="265" t="str">
        <f t="shared" si="8"/>
        <v xml:space="preserve"> </v>
      </c>
      <c r="Q49" s="265" t="str">
        <f t="shared" si="8"/>
        <v xml:space="preserve"> </v>
      </c>
      <c r="R49" s="265" t="str">
        <f t="shared" si="8"/>
        <v xml:space="preserve"> </v>
      </c>
      <c r="S49" s="265" t="str">
        <f t="shared" si="8"/>
        <v xml:space="preserve"> </v>
      </c>
      <c r="T49" s="265" t="str">
        <f t="shared" si="8"/>
        <v xml:space="preserve"> </v>
      </c>
      <c r="U49" s="265" t="str">
        <f t="shared" si="8"/>
        <v xml:space="preserve"> </v>
      </c>
      <c r="V49" s="265" t="str">
        <f t="shared" si="8"/>
        <v xml:space="preserve"> </v>
      </c>
      <c r="W49" s="265" t="str">
        <f t="shared" si="8"/>
        <v xml:space="preserve"> </v>
      </c>
      <c r="X49" s="265" t="str">
        <f t="shared" si="8"/>
        <v xml:space="preserve"> </v>
      </c>
      <c r="Y49" s="265" t="str">
        <f t="shared" si="8"/>
        <v xml:space="preserve"> </v>
      </c>
      <c r="Z49" s="265" t="str">
        <f t="shared" si="8"/>
        <v xml:space="preserve"> </v>
      </c>
      <c r="AA49" s="265" t="str">
        <f t="shared" si="8"/>
        <v xml:space="preserve"> </v>
      </c>
      <c r="AB49" s="265" t="str">
        <f t="shared" si="8"/>
        <v xml:space="preserve"> </v>
      </c>
      <c r="AC49" s="265" t="str">
        <f t="shared" si="8"/>
        <v xml:space="preserve"> </v>
      </c>
      <c r="AD49" s="17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ht="15.75" customHeight="1" x14ac:dyDescent="0.25">
      <c r="A50" s="1"/>
      <c r="B50" s="16"/>
      <c r="C50" s="263" t="s">
        <v>2036</v>
      </c>
      <c r="D50" s="210" t="str">
        <f t="shared" si="0"/>
        <v>-</v>
      </c>
      <c r="E50" s="264" t="s">
        <v>2035</v>
      </c>
      <c r="F50" s="265" t="str">
        <f t="shared" si="7"/>
        <v xml:space="preserve"> </v>
      </c>
      <c r="G50" s="265" t="str">
        <f t="shared" si="7"/>
        <v xml:space="preserve"> </v>
      </c>
      <c r="H50" s="265" t="str">
        <f t="shared" si="7"/>
        <v xml:space="preserve"> </v>
      </c>
      <c r="I50" s="265" t="str">
        <f t="shared" si="7"/>
        <v xml:space="preserve"> </v>
      </c>
      <c r="J50" s="265" t="str">
        <f t="shared" si="7"/>
        <v xml:space="preserve"> </v>
      </c>
      <c r="K50" s="265" t="str">
        <f t="shared" si="7"/>
        <v xml:space="preserve"> </v>
      </c>
      <c r="L50" s="265" t="str">
        <f t="shared" si="7"/>
        <v xml:space="preserve"> </v>
      </c>
      <c r="M50" s="265" t="str">
        <f t="shared" si="7"/>
        <v xml:space="preserve"> </v>
      </c>
      <c r="N50" s="265" t="str">
        <f t="shared" si="7"/>
        <v xml:space="preserve"> </v>
      </c>
      <c r="O50" s="265" t="str">
        <f t="shared" si="7"/>
        <v xml:space="preserve"> </v>
      </c>
      <c r="P50" s="265" t="str">
        <f t="shared" si="8"/>
        <v xml:space="preserve"> </v>
      </c>
      <c r="Q50" s="265" t="str">
        <f t="shared" si="8"/>
        <v xml:space="preserve"> </v>
      </c>
      <c r="R50" s="265" t="str">
        <f t="shared" si="8"/>
        <v xml:space="preserve"> </v>
      </c>
      <c r="S50" s="265" t="str">
        <f t="shared" si="8"/>
        <v xml:space="preserve"> </v>
      </c>
      <c r="T50" s="265" t="str">
        <f t="shared" si="8"/>
        <v xml:space="preserve"> </v>
      </c>
      <c r="U50" s="265" t="str">
        <f t="shared" si="8"/>
        <v xml:space="preserve"> </v>
      </c>
      <c r="V50" s="265" t="str">
        <f t="shared" si="8"/>
        <v xml:space="preserve"> </v>
      </c>
      <c r="W50" s="265" t="str">
        <f t="shared" si="8"/>
        <v xml:space="preserve"> </v>
      </c>
      <c r="X50" s="265" t="str">
        <f t="shared" si="8"/>
        <v xml:space="preserve"> </v>
      </c>
      <c r="Y50" s="265" t="str">
        <f t="shared" si="8"/>
        <v xml:space="preserve"> </v>
      </c>
      <c r="Z50" s="265" t="str">
        <f t="shared" si="8"/>
        <v xml:space="preserve"> </v>
      </c>
      <c r="AA50" s="265" t="str">
        <f t="shared" si="8"/>
        <v xml:space="preserve"> </v>
      </c>
      <c r="AB50" s="265" t="str">
        <f t="shared" si="8"/>
        <v xml:space="preserve"> </v>
      </c>
      <c r="AC50" s="265" t="str">
        <f t="shared" si="8"/>
        <v xml:space="preserve"> </v>
      </c>
      <c r="AD50" s="17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 ht="15.75" customHeight="1" x14ac:dyDescent="0.25">
      <c r="A51" s="1"/>
      <c r="B51" s="16"/>
      <c r="C51" s="263" t="s">
        <v>2036</v>
      </c>
      <c r="D51" s="210" t="str">
        <f t="shared" si="0"/>
        <v>-</v>
      </c>
      <c r="E51" s="264" t="s">
        <v>2035</v>
      </c>
      <c r="F51" s="265" t="str">
        <f t="shared" si="7"/>
        <v xml:space="preserve"> </v>
      </c>
      <c r="G51" s="265" t="str">
        <f t="shared" si="7"/>
        <v xml:space="preserve"> </v>
      </c>
      <c r="H51" s="265" t="str">
        <f t="shared" si="7"/>
        <v xml:space="preserve"> </v>
      </c>
      <c r="I51" s="265" t="str">
        <f t="shared" si="7"/>
        <v xml:space="preserve"> </v>
      </c>
      <c r="J51" s="265" t="str">
        <f t="shared" si="7"/>
        <v xml:space="preserve"> </v>
      </c>
      <c r="K51" s="265" t="str">
        <f t="shared" si="7"/>
        <v xml:space="preserve"> </v>
      </c>
      <c r="L51" s="265" t="str">
        <f t="shared" si="7"/>
        <v xml:space="preserve"> </v>
      </c>
      <c r="M51" s="265" t="str">
        <f t="shared" si="7"/>
        <v xml:space="preserve"> </v>
      </c>
      <c r="N51" s="265" t="str">
        <f t="shared" si="7"/>
        <v xml:space="preserve"> </v>
      </c>
      <c r="O51" s="265" t="str">
        <f t="shared" si="7"/>
        <v xml:space="preserve"> </v>
      </c>
      <c r="P51" s="265" t="str">
        <f t="shared" si="8"/>
        <v xml:space="preserve"> </v>
      </c>
      <c r="Q51" s="265" t="str">
        <f t="shared" si="8"/>
        <v xml:space="preserve"> </v>
      </c>
      <c r="R51" s="265" t="str">
        <f t="shared" si="8"/>
        <v xml:space="preserve"> </v>
      </c>
      <c r="S51" s="265" t="str">
        <f t="shared" si="8"/>
        <v xml:space="preserve"> </v>
      </c>
      <c r="T51" s="265" t="str">
        <f t="shared" si="8"/>
        <v xml:space="preserve"> </v>
      </c>
      <c r="U51" s="265" t="str">
        <f t="shared" si="8"/>
        <v xml:space="preserve"> </v>
      </c>
      <c r="V51" s="265" t="str">
        <f t="shared" si="8"/>
        <v xml:space="preserve"> </v>
      </c>
      <c r="W51" s="265" t="str">
        <f t="shared" si="8"/>
        <v xml:space="preserve"> </v>
      </c>
      <c r="X51" s="265" t="str">
        <f t="shared" si="8"/>
        <v xml:space="preserve"> </v>
      </c>
      <c r="Y51" s="265" t="str">
        <f t="shared" si="8"/>
        <v xml:space="preserve"> </v>
      </c>
      <c r="Z51" s="265" t="str">
        <f t="shared" si="8"/>
        <v xml:space="preserve"> </v>
      </c>
      <c r="AA51" s="265" t="str">
        <f t="shared" si="8"/>
        <v xml:space="preserve"> </v>
      </c>
      <c r="AB51" s="265" t="str">
        <f t="shared" si="8"/>
        <v xml:space="preserve"> </v>
      </c>
      <c r="AC51" s="265" t="str">
        <f t="shared" si="8"/>
        <v xml:space="preserve"> </v>
      </c>
      <c r="AD51" s="17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 ht="15.75" customHeight="1" x14ac:dyDescent="0.25">
      <c r="A52" s="1"/>
      <c r="B52" s="16"/>
      <c r="C52" s="263" t="s">
        <v>2036</v>
      </c>
      <c r="D52" s="210" t="str">
        <f t="shared" si="0"/>
        <v>-</v>
      </c>
      <c r="E52" s="264" t="s">
        <v>2035</v>
      </c>
      <c r="F52" s="265" t="str">
        <f t="shared" si="7"/>
        <v xml:space="preserve"> </v>
      </c>
      <c r="G52" s="265" t="str">
        <f t="shared" si="7"/>
        <v xml:space="preserve"> </v>
      </c>
      <c r="H52" s="265" t="str">
        <f t="shared" si="7"/>
        <v xml:space="preserve"> </v>
      </c>
      <c r="I52" s="265" t="str">
        <f t="shared" si="7"/>
        <v xml:space="preserve"> </v>
      </c>
      <c r="J52" s="265" t="str">
        <f t="shared" si="7"/>
        <v xml:space="preserve"> </v>
      </c>
      <c r="K52" s="265" t="str">
        <f t="shared" si="7"/>
        <v xml:space="preserve"> </v>
      </c>
      <c r="L52" s="265" t="str">
        <f t="shared" si="7"/>
        <v xml:space="preserve"> </v>
      </c>
      <c r="M52" s="265" t="str">
        <f t="shared" si="7"/>
        <v xml:space="preserve"> </v>
      </c>
      <c r="N52" s="265" t="str">
        <f t="shared" si="7"/>
        <v xml:space="preserve"> </v>
      </c>
      <c r="O52" s="265" t="str">
        <f t="shared" si="7"/>
        <v xml:space="preserve"> </v>
      </c>
      <c r="P52" s="265" t="str">
        <f t="shared" si="8"/>
        <v xml:space="preserve"> </v>
      </c>
      <c r="Q52" s="265" t="str">
        <f t="shared" si="8"/>
        <v xml:space="preserve"> </v>
      </c>
      <c r="R52" s="265" t="str">
        <f t="shared" si="8"/>
        <v xml:space="preserve"> </v>
      </c>
      <c r="S52" s="265" t="str">
        <f t="shared" si="8"/>
        <v xml:space="preserve"> </v>
      </c>
      <c r="T52" s="265" t="str">
        <f t="shared" si="8"/>
        <v xml:space="preserve"> </v>
      </c>
      <c r="U52" s="265" t="str">
        <f t="shared" si="8"/>
        <v xml:space="preserve"> </v>
      </c>
      <c r="V52" s="265" t="str">
        <f t="shared" si="8"/>
        <v xml:space="preserve"> </v>
      </c>
      <c r="W52" s="265" t="str">
        <f t="shared" si="8"/>
        <v xml:space="preserve"> </v>
      </c>
      <c r="X52" s="265" t="str">
        <f t="shared" si="8"/>
        <v xml:space="preserve"> </v>
      </c>
      <c r="Y52" s="265" t="str">
        <f t="shared" si="8"/>
        <v xml:space="preserve"> </v>
      </c>
      <c r="Z52" s="265" t="str">
        <f t="shared" si="8"/>
        <v xml:space="preserve"> </v>
      </c>
      <c r="AA52" s="265" t="str">
        <f t="shared" si="8"/>
        <v xml:space="preserve"> </v>
      </c>
      <c r="AB52" s="265" t="str">
        <f t="shared" si="8"/>
        <v xml:space="preserve"> </v>
      </c>
      <c r="AC52" s="265" t="str">
        <f t="shared" si="8"/>
        <v xml:space="preserve"> </v>
      </c>
      <c r="AD52" s="17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 ht="15.75" customHeight="1" x14ac:dyDescent="0.25">
      <c r="A53" s="1"/>
      <c r="B53" s="16"/>
      <c r="C53" s="263" t="s">
        <v>2036</v>
      </c>
      <c r="D53" s="210" t="str">
        <f t="shared" si="0"/>
        <v>-</v>
      </c>
      <c r="E53" s="264" t="s">
        <v>2035</v>
      </c>
      <c r="F53" s="265" t="str">
        <f t="shared" si="7"/>
        <v xml:space="preserve"> </v>
      </c>
      <c r="G53" s="265" t="str">
        <f t="shared" si="7"/>
        <v xml:space="preserve"> </v>
      </c>
      <c r="H53" s="265" t="str">
        <f t="shared" si="7"/>
        <v xml:space="preserve"> </v>
      </c>
      <c r="I53" s="265" t="str">
        <f t="shared" si="7"/>
        <v xml:space="preserve"> </v>
      </c>
      <c r="J53" s="265" t="str">
        <f t="shared" si="7"/>
        <v xml:space="preserve"> </v>
      </c>
      <c r="K53" s="265" t="str">
        <f t="shared" si="7"/>
        <v xml:space="preserve"> </v>
      </c>
      <c r="L53" s="265" t="str">
        <f t="shared" si="7"/>
        <v xml:space="preserve"> </v>
      </c>
      <c r="M53" s="265" t="str">
        <f t="shared" si="7"/>
        <v xml:space="preserve"> </v>
      </c>
      <c r="N53" s="265" t="str">
        <f t="shared" si="7"/>
        <v xml:space="preserve"> </v>
      </c>
      <c r="O53" s="265" t="str">
        <f t="shared" si="7"/>
        <v xml:space="preserve"> </v>
      </c>
      <c r="P53" s="265" t="str">
        <f t="shared" si="8"/>
        <v xml:space="preserve"> </v>
      </c>
      <c r="Q53" s="265" t="str">
        <f t="shared" si="8"/>
        <v xml:space="preserve"> </v>
      </c>
      <c r="R53" s="265" t="str">
        <f t="shared" si="8"/>
        <v xml:space="preserve"> </v>
      </c>
      <c r="S53" s="265" t="str">
        <f t="shared" si="8"/>
        <v xml:space="preserve"> </v>
      </c>
      <c r="T53" s="265" t="str">
        <f t="shared" si="8"/>
        <v xml:space="preserve"> </v>
      </c>
      <c r="U53" s="265" t="str">
        <f t="shared" si="8"/>
        <v xml:space="preserve"> </v>
      </c>
      <c r="V53" s="265" t="str">
        <f t="shared" si="8"/>
        <v xml:space="preserve"> </v>
      </c>
      <c r="W53" s="265" t="str">
        <f t="shared" si="8"/>
        <v xml:space="preserve"> </v>
      </c>
      <c r="X53" s="265" t="str">
        <f t="shared" si="8"/>
        <v xml:space="preserve"> </v>
      </c>
      <c r="Y53" s="265" t="str">
        <f t="shared" si="8"/>
        <v xml:space="preserve"> </v>
      </c>
      <c r="Z53" s="265" t="str">
        <f t="shared" si="8"/>
        <v xml:space="preserve"> </v>
      </c>
      <c r="AA53" s="265" t="str">
        <f t="shared" si="8"/>
        <v xml:space="preserve"> </v>
      </c>
      <c r="AB53" s="265" t="str">
        <f t="shared" si="8"/>
        <v xml:space="preserve"> </v>
      </c>
      <c r="AC53" s="265" t="str">
        <f t="shared" si="8"/>
        <v xml:space="preserve"> </v>
      </c>
      <c r="AD53" s="17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 ht="15.75" customHeight="1" x14ac:dyDescent="0.25">
      <c r="A54" s="1"/>
      <c r="B54" s="16"/>
      <c r="C54" s="266" t="s">
        <v>426</v>
      </c>
      <c r="D54" s="210" t="s">
        <v>2037</v>
      </c>
      <c r="E54" s="264" t="s">
        <v>2035</v>
      </c>
      <c r="F54" s="265"/>
      <c r="G54" s="265"/>
      <c r="H54" s="265" t="str">
        <f t="shared" ref="H54:K63" si="9">IF($E54="Sim","Preencher"," ")</f>
        <v xml:space="preserve"> </v>
      </c>
      <c r="I54" s="265" t="str">
        <f t="shared" si="9"/>
        <v xml:space="preserve"> </v>
      </c>
      <c r="J54" s="265" t="str">
        <f t="shared" si="9"/>
        <v xml:space="preserve"> </v>
      </c>
      <c r="K54" s="265" t="str">
        <f t="shared" si="9"/>
        <v xml:space="preserve"> </v>
      </c>
      <c r="L54" s="265"/>
      <c r="M54" s="265"/>
      <c r="N54" s="265" t="str">
        <f t="shared" ref="N54:Q63" si="10">IF($E54="Sim","Preencher"," ")</f>
        <v xml:space="preserve"> </v>
      </c>
      <c r="O54" s="265" t="str">
        <f t="shared" si="10"/>
        <v xml:space="preserve"> </v>
      </c>
      <c r="P54" s="265" t="str">
        <f t="shared" si="10"/>
        <v xml:space="preserve"> </v>
      </c>
      <c r="Q54" s="265" t="str">
        <f t="shared" si="10"/>
        <v xml:space="preserve"> </v>
      </c>
      <c r="R54" s="265"/>
      <c r="S54" s="265"/>
      <c r="T54" s="265" t="str">
        <f t="shared" ref="T54:W63" si="11">IF($E54="Sim","Preencher"," ")</f>
        <v xml:space="preserve"> </v>
      </c>
      <c r="U54" s="265" t="str">
        <f t="shared" si="11"/>
        <v xml:space="preserve"> </v>
      </c>
      <c r="V54" s="265" t="str">
        <f t="shared" si="11"/>
        <v xml:space="preserve"> </v>
      </c>
      <c r="W54" s="265" t="str">
        <f t="shared" si="11"/>
        <v xml:space="preserve"> </v>
      </c>
      <c r="X54" s="265"/>
      <c r="Y54" s="265"/>
      <c r="Z54" s="265" t="str">
        <f t="shared" ref="Z54:AC63" si="12">IF($E54="Sim","Preencher"," ")</f>
        <v xml:space="preserve"> </v>
      </c>
      <c r="AA54" s="265" t="str">
        <f t="shared" si="12"/>
        <v xml:space="preserve"> </v>
      </c>
      <c r="AB54" s="265" t="str">
        <f t="shared" si="12"/>
        <v xml:space="preserve"> </v>
      </c>
      <c r="AC54" s="265" t="str">
        <f t="shared" si="12"/>
        <v xml:space="preserve"> </v>
      </c>
      <c r="AD54" s="17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 ht="15.75" customHeight="1" x14ac:dyDescent="0.25">
      <c r="A55" s="1"/>
      <c r="B55" s="16"/>
      <c r="C55" s="266" t="s">
        <v>426</v>
      </c>
      <c r="D55" s="210" t="s">
        <v>2037</v>
      </c>
      <c r="E55" s="264" t="s">
        <v>2035</v>
      </c>
      <c r="F55" s="265"/>
      <c r="G55" s="265"/>
      <c r="H55" s="265" t="str">
        <f t="shared" si="9"/>
        <v xml:space="preserve"> </v>
      </c>
      <c r="I55" s="265" t="str">
        <f t="shared" si="9"/>
        <v xml:space="preserve"> </v>
      </c>
      <c r="J55" s="265" t="str">
        <f t="shared" si="9"/>
        <v xml:space="preserve"> </v>
      </c>
      <c r="K55" s="265" t="str">
        <f t="shared" si="9"/>
        <v xml:space="preserve"> </v>
      </c>
      <c r="L55" s="265"/>
      <c r="M55" s="265"/>
      <c r="N55" s="265" t="str">
        <f t="shared" si="10"/>
        <v xml:space="preserve"> </v>
      </c>
      <c r="O55" s="265" t="str">
        <f t="shared" si="10"/>
        <v xml:space="preserve"> </v>
      </c>
      <c r="P55" s="265" t="str">
        <f t="shared" si="10"/>
        <v xml:space="preserve"> </v>
      </c>
      <c r="Q55" s="265" t="str">
        <f t="shared" si="10"/>
        <v xml:space="preserve"> </v>
      </c>
      <c r="R55" s="265"/>
      <c r="S55" s="265"/>
      <c r="T55" s="265" t="str">
        <f t="shared" si="11"/>
        <v xml:space="preserve"> </v>
      </c>
      <c r="U55" s="265" t="str">
        <f t="shared" si="11"/>
        <v xml:space="preserve"> </v>
      </c>
      <c r="V55" s="265" t="str">
        <f t="shared" si="11"/>
        <v xml:space="preserve"> </v>
      </c>
      <c r="W55" s="265" t="str">
        <f t="shared" si="11"/>
        <v xml:space="preserve"> </v>
      </c>
      <c r="X55" s="265"/>
      <c r="Y55" s="265"/>
      <c r="Z55" s="265" t="str">
        <f t="shared" si="12"/>
        <v xml:space="preserve"> </v>
      </c>
      <c r="AA55" s="265" t="str">
        <f t="shared" si="12"/>
        <v xml:space="preserve"> </v>
      </c>
      <c r="AB55" s="265" t="str">
        <f t="shared" si="12"/>
        <v xml:space="preserve"> </v>
      </c>
      <c r="AC55" s="265" t="str">
        <f t="shared" si="12"/>
        <v xml:space="preserve"> </v>
      </c>
      <c r="AD55" s="17"/>
      <c r="AE55" s="15"/>
      <c r="AF55" s="15"/>
      <c r="AG55" s="15"/>
      <c r="AH55" s="15"/>
      <c r="AI55" s="15"/>
      <c r="AJ55" s="15"/>
      <c r="AK55" s="15"/>
      <c r="AL55" s="15"/>
      <c r="AM55" s="15"/>
    </row>
    <row r="56" spans="1:39" ht="15.75" customHeight="1" x14ac:dyDescent="0.25">
      <c r="A56" s="1"/>
      <c r="B56" s="16"/>
      <c r="C56" s="266" t="s">
        <v>426</v>
      </c>
      <c r="D56" s="210" t="s">
        <v>2037</v>
      </c>
      <c r="E56" s="264" t="s">
        <v>2035</v>
      </c>
      <c r="F56" s="265" t="str">
        <f t="shared" ref="F56:G63" si="13">IF($E56="Sim","Preencher"," ")</f>
        <v xml:space="preserve"> </v>
      </c>
      <c r="G56" s="265" t="str">
        <f t="shared" si="13"/>
        <v xml:space="preserve"> </v>
      </c>
      <c r="H56" s="265" t="str">
        <f t="shared" si="9"/>
        <v xml:space="preserve"> </v>
      </c>
      <c r="I56" s="265" t="str">
        <f t="shared" si="9"/>
        <v xml:space="preserve"> </v>
      </c>
      <c r="J56" s="265" t="str">
        <f t="shared" si="9"/>
        <v xml:space="preserve"> </v>
      </c>
      <c r="K56" s="265" t="str">
        <f t="shared" si="9"/>
        <v xml:space="preserve"> </v>
      </c>
      <c r="L56" s="265" t="str">
        <f t="shared" ref="L56:M63" si="14">IF($E56="Sim","Preencher"," ")</f>
        <v xml:space="preserve"> </v>
      </c>
      <c r="M56" s="265" t="str">
        <f t="shared" si="14"/>
        <v xml:space="preserve"> </v>
      </c>
      <c r="N56" s="265" t="str">
        <f t="shared" si="10"/>
        <v xml:space="preserve"> </v>
      </c>
      <c r="O56" s="265" t="str">
        <f t="shared" si="10"/>
        <v xml:space="preserve"> </v>
      </c>
      <c r="P56" s="265" t="str">
        <f t="shared" si="10"/>
        <v xml:space="preserve"> </v>
      </c>
      <c r="Q56" s="265" t="str">
        <f t="shared" si="10"/>
        <v xml:space="preserve"> </v>
      </c>
      <c r="R56" s="265" t="str">
        <f t="shared" ref="R56:S63" si="15">IF($E56="Sim","Preencher"," ")</f>
        <v xml:space="preserve"> </v>
      </c>
      <c r="S56" s="265" t="str">
        <f t="shared" si="15"/>
        <v xml:space="preserve"> </v>
      </c>
      <c r="T56" s="265" t="str">
        <f t="shared" si="11"/>
        <v xml:space="preserve"> </v>
      </c>
      <c r="U56" s="265" t="str">
        <f t="shared" si="11"/>
        <v xml:space="preserve"> </v>
      </c>
      <c r="V56" s="265" t="str">
        <f t="shared" si="11"/>
        <v xml:space="preserve"> </v>
      </c>
      <c r="W56" s="265" t="str">
        <f t="shared" si="11"/>
        <v xml:space="preserve"> </v>
      </c>
      <c r="X56" s="265" t="str">
        <f t="shared" ref="X56:Y63" si="16">IF($E56="Sim","Preencher"," ")</f>
        <v xml:space="preserve"> </v>
      </c>
      <c r="Y56" s="265" t="str">
        <f t="shared" si="16"/>
        <v xml:space="preserve"> </v>
      </c>
      <c r="Z56" s="265" t="str">
        <f t="shared" si="12"/>
        <v xml:space="preserve"> </v>
      </c>
      <c r="AA56" s="265" t="str">
        <f t="shared" si="12"/>
        <v xml:space="preserve"> </v>
      </c>
      <c r="AB56" s="265" t="str">
        <f t="shared" si="12"/>
        <v xml:space="preserve"> </v>
      </c>
      <c r="AC56" s="265" t="str">
        <f t="shared" si="12"/>
        <v xml:space="preserve"> </v>
      </c>
      <c r="AD56" s="17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ht="15.75" customHeight="1" x14ac:dyDescent="0.25">
      <c r="A57" s="1"/>
      <c r="B57" s="16"/>
      <c r="C57" s="266" t="s">
        <v>426</v>
      </c>
      <c r="D57" s="210" t="s">
        <v>2037</v>
      </c>
      <c r="E57" s="264" t="s">
        <v>2035</v>
      </c>
      <c r="F57" s="265" t="str">
        <f t="shared" si="13"/>
        <v xml:space="preserve"> </v>
      </c>
      <c r="G57" s="265" t="str">
        <f t="shared" si="13"/>
        <v xml:space="preserve"> </v>
      </c>
      <c r="H57" s="265" t="str">
        <f t="shared" si="9"/>
        <v xml:space="preserve"> </v>
      </c>
      <c r="I57" s="265" t="str">
        <f t="shared" si="9"/>
        <v xml:space="preserve"> </v>
      </c>
      <c r="J57" s="265" t="str">
        <f t="shared" si="9"/>
        <v xml:space="preserve"> </v>
      </c>
      <c r="K57" s="265" t="str">
        <f t="shared" si="9"/>
        <v xml:space="preserve"> </v>
      </c>
      <c r="L57" s="265" t="str">
        <f t="shared" si="14"/>
        <v xml:space="preserve"> </v>
      </c>
      <c r="M57" s="265" t="str">
        <f t="shared" si="14"/>
        <v xml:space="preserve"> </v>
      </c>
      <c r="N57" s="265" t="str">
        <f t="shared" si="10"/>
        <v xml:space="preserve"> </v>
      </c>
      <c r="O57" s="265" t="str">
        <f t="shared" si="10"/>
        <v xml:space="preserve"> </v>
      </c>
      <c r="P57" s="265" t="str">
        <f t="shared" si="10"/>
        <v xml:space="preserve"> </v>
      </c>
      <c r="Q57" s="265" t="str">
        <f t="shared" si="10"/>
        <v xml:space="preserve"> </v>
      </c>
      <c r="R57" s="265" t="str">
        <f t="shared" si="15"/>
        <v xml:space="preserve"> </v>
      </c>
      <c r="S57" s="265" t="str">
        <f t="shared" si="15"/>
        <v xml:space="preserve"> </v>
      </c>
      <c r="T57" s="265" t="str">
        <f t="shared" si="11"/>
        <v xml:space="preserve"> </v>
      </c>
      <c r="U57" s="265" t="str">
        <f t="shared" si="11"/>
        <v xml:space="preserve"> </v>
      </c>
      <c r="V57" s="265" t="str">
        <f t="shared" si="11"/>
        <v xml:space="preserve"> </v>
      </c>
      <c r="W57" s="265" t="str">
        <f t="shared" si="11"/>
        <v xml:space="preserve"> </v>
      </c>
      <c r="X57" s="265" t="str">
        <f t="shared" si="16"/>
        <v xml:space="preserve"> </v>
      </c>
      <c r="Y57" s="265" t="str">
        <f t="shared" si="16"/>
        <v xml:space="preserve"> </v>
      </c>
      <c r="Z57" s="265" t="str">
        <f t="shared" si="12"/>
        <v xml:space="preserve"> </v>
      </c>
      <c r="AA57" s="265" t="str">
        <f t="shared" si="12"/>
        <v xml:space="preserve"> </v>
      </c>
      <c r="AB57" s="265" t="str">
        <f t="shared" si="12"/>
        <v xml:space="preserve"> </v>
      </c>
      <c r="AC57" s="265" t="str">
        <f t="shared" si="12"/>
        <v xml:space="preserve"> </v>
      </c>
      <c r="AD57" s="17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ht="15.75" customHeight="1" x14ac:dyDescent="0.25">
      <c r="A58" s="1"/>
      <c r="B58" s="16"/>
      <c r="C58" s="266" t="s">
        <v>426</v>
      </c>
      <c r="D58" s="210" t="s">
        <v>2037</v>
      </c>
      <c r="E58" s="264" t="s">
        <v>2035</v>
      </c>
      <c r="F58" s="265" t="str">
        <f t="shared" si="13"/>
        <v xml:space="preserve"> </v>
      </c>
      <c r="G58" s="265" t="str">
        <f t="shared" si="13"/>
        <v xml:space="preserve"> </v>
      </c>
      <c r="H58" s="265" t="str">
        <f t="shared" si="9"/>
        <v xml:space="preserve"> </v>
      </c>
      <c r="I58" s="265" t="str">
        <f t="shared" si="9"/>
        <v xml:space="preserve"> </v>
      </c>
      <c r="J58" s="265" t="str">
        <f t="shared" si="9"/>
        <v xml:space="preserve"> </v>
      </c>
      <c r="K58" s="265" t="str">
        <f t="shared" si="9"/>
        <v xml:space="preserve"> </v>
      </c>
      <c r="L58" s="265" t="str">
        <f t="shared" si="14"/>
        <v xml:space="preserve"> </v>
      </c>
      <c r="M58" s="265" t="str">
        <f t="shared" si="14"/>
        <v xml:space="preserve"> </v>
      </c>
      <c r="N58" s="265" t="str">
        <f t="shared" si="10"/>
        <v xml:space="preserve"> </v>
      </c>
      <c r="O58" s="265" t="str">
        <f t="shared" si="10"/>
        <v xml:space="preserve"> </v>
      </c>
      <c r="P58" s="265" t="str">
        <f t="shared" si="10"/>
        <v xml:space="preserve"> </v>
      </c>
      <c r="Q58" s="265" t="str">
        <f t="shared" si="10"/>
        <v xml:space="preserve"> </v>
      </c>
      <c r="R58" s="265" t="str">
        <f t="shared" si="15"/>
        <v xml:space="preserve"> </v>
      </c>
      <c r="S58" s="265" t="str">
        <f t="shared" si="15"/>
        <v xml:space="preserve"> </v>
      </c>
      <c r="T58" s="265" t="str">
        <f t="shared" si="11"/>
        <v xml:space="preserve"> </v>
      </c>
      <c r="U58" s="265" t="str">
        <f t="shared" si="11"/>
        <v xml:space="preserve"> </v>
      </c>
      <c r="V58" s="265" t="str">
        <f t="shared" si="11"/>
        <v xml:space="preserve"> </v>
      </c>
      <c r="W58" s="265" t="str">
        <f t="shared" si="11"/>
        <v xml:space="preserve"> </v>
      </c>
      <c r="X58" s="265" t="str">
        <f t="shared" si="16"/>
        <v xml:space="preserve"> </v>
      </c>
      <c r="Y58" s="265" t="str">
        <f t="shared" si="16"/>
        <v xml:space="preserve"> </v>
      </c>
      <c r="Z58" s="265" t="str">
        <f t="shared" si="12"/>
        <v xml:space="preserve"> </v>
      </c>
      <c r="AA58" s="265" t="str">
        <f t="shared" si="12"/>
        <v xml:space="preserve"> </v>
      </c>
      <c r="AB58" s="265" t="str">
        <f t="shared" si="12"/>
        <v xml:space="preserve"> </v>
      </c>
      <c r="AC58" s="265" t="str">
        <f t="shared" si="12"/>
        <v xml:space="preserve"> </v>
      </c>
      <c r="AD58" s="17"/>
      <c r="AE58" s="15"/>
      <c r="AF58" s="15"/>
      <c r="AG58" s="15"/>
      <c r="AH58" s="15"/>
      <c r="AI58" s="15"/>
      <c r="AJ58" s="15"/>
      <c r="AK58" s="15"/>
      <c r="AL58" s="15"/>
      <c r="AM58" s="15"/>
    </row>
    <row r="59" spans="1:39" ht="15.75" customHeight="1" x14ac:dyDescent="0.25">
      <c r="A59" s="1"/>
      <c r="B59" s="16"/>
      <c r="C59" s="266" t="s">
        <v>426</v>
      </c>
      <c r="D59" s="210" t="s">
        <v>2037</v>
      </c>
      <c r="E59" s="264" t="s">
        <v>2035</v>
      </c>
      <c r="F59" s="265" t="str">
        <f t="shared" si="13"/>
        <v xml:space="preserve"> </v>
      </c>
      <c r="G59" s="265" t="str">
        <f t="shared" si="13"/>
        <v xml:space="preserve"> </v>
      </c>
      <c r="H59" s="265" t="str">
        <f t="shared" si="9"/>
        <v xml:space="preserve"> </v>
      </c>
      <c r="I59" s="265" t="str">
        <f t="shared" si="9"/>
        <v xml:space="preserve"> </v>
      </c>
      <c r="J59" s="265" t="str">
        <f t="shared" si="9"/>
        <v xml:space="preserve"> </v>
      </c>
      <c r="K59" s="265" t="str">
        <f t="shared" si="9"/>
        <v xml:space="preserve"> </v>
      </c>
      <c r="L59" s="265" t="str">
        <f t="shared" si="14"/>
        <v xml:space="preserve"> </v>
      </c>
      <c r="M59" s="265" t="str">
        <f t="shared" si="14"/>
        <v xml:space="preserve"> </v>
      </c>
      <c r="N59" s="265" t="str">
        <f t="shared" si="10"/>
        <v xml:space="preserve"> </v>
      </c>
      <c r="O59" s="265" t="str">
        <f t="shared" si="10"/>
        <v xml:space="preserve"> </v>
      </c>
      <c r="P59" s="265" t="str">
        <f t="shared" si="10"/>
        <v xml:space="preserve"> </v>
      </c>
      <c r="Q59" s="265" t="str">
        <f t="shared" si="10"/>
        <v xml:space="preserve"> </v>
      </c>
      <c r="R59" s="265" t="str">
        <f t="shared" si="15"/>
        <v xml:space="preserve"> </v>
      </c>
      <c r="S59" s="265" t="str">
        <f t="shared" si="15"/>
        <v xml:space="preserve"> </v>
      </c>
      <c r="T59" s="265" t="str">
        <f t="shared" si="11"/>
        <v xml:space="preserve"> </v>
      </c>
      <c r="U59" s="265" t="str">
        <f t="shared" si="11"/>
        <v xml:space="preserve"> </v>
      </c>
      <c r="V59" s="265" t="str">
        <f t="shared" si="11"/>
        <v xml:space="preserve"> </v>
      </c>
      <c r="W59" s="265" t="str">
        <f t="shared" si="11"/>
        <v xml:space="preserve"> </v>
      </c>
      <c r="X59" s="265" t="str">
        <f t="shared" si="16"/>
        <v xml:space="preserve"> </v>
      </c>
      <c r="Y59" s="265" t="str">
        <f t="shared" si="16"/>
        <v xml:space="preserve"> </v>
      </c>
      <c r="Z59" s="265" t="str">
        <f t="shared" si="12"/>
        <v xml:space="preserve"> </v>
      </c>
      <c r="AA59" s="265" t="str">
        <f t="shared" si="12"/>
        <v xml:space="preserve"> </v>
      </c>
      <c r="AB59" s="265" t="str">
        <f t="shared" si="12"/>
        <v xml:space="preserve"> </v>
      </c>
      <c r="AC59" s="265" t="str">
        <f t="shared" si="12"/>
        <v xml:space="preserve"> </v>
      </c>
      <c r="AD59" s="17"/>
      <c r="AE59" s="15"/>
      <c r="AF59" s="15"/>
      <c r="AG59" s="15"/>
      <c r="AH59" s="15"/>
      <c r="AI59" s="15"/>
      <c r="AJ59" s="15"/>
      <c r="AK59" s="15"/>
      <c r="AL59" s="15"/>
      <c r="AM59" s="15"/>
    </row>
    <row r="60" spans="1:39" ht="15.75" customHeight="1" x14ac:dyDescent="0.25">
      <c r="A60" s="1"/>
      <c r="B60" s="16"/>
      <c r="C60" s="266" t="s">
        <v>426</v>
      </c>
      <c r="D60" s="210" t="s">
        <v>2037</v>
      </c>
      <c r="E60" s="264" t="s">
        <v>2035</v>
      </c>
      <c r="F60" s="265" t="str">
        <f t="shared" si="13"/>
        <v xml:space="preserve"> </v>
      </c>
      <c r="G60" s="265" t="str">
        <f t="shared" si="13"/>
        <v xml:space="preserve"> </v>
      </c>
      <c r="H60" s="265" t="str">
        <f t="shared" si="9"/>
        <v xml:space="preserve"> </v>
      </c>
      <c r="I60" s="265" t="str">
        <f t="shared" si="9"/>
        <v xml:space="preserve"> </v>
      </c>
      <c r="J60" s="265" t="str">
        <f t="shared" si="9"/>
        <v xml:space="preserve"> </v>
      </c>
      <c r="K60" s="265" t="str">
        <f t="shared" si="9"/>
        <v xml:space="preserve"> </v>
      </c>
      <c r="L60" s="265" t="str">
        <f t="shared" si="14"/>
        <v xml:space="preserve"> </v>
      </c>
      <c r="M60" s="265" t="str">
        <f t="shared" si="14"/>
        <v xml:space="preserve"> </v>
      </c>
      <c r="N60" s="265" t="str">
        <f t="shared" si="10"/>
        <v xml:space="preserve"> </v>
      </c>
      <c r="O60" s="265" t="str">
        <f t="shared" si="10"/>
        <v xml:space="preserve"> </v>
      </c>
      <c r="P60" s="265" t="str">
        <f t="shared" si="10"/>
        <v xml:space="preserve"> </v>
      </c>
      <c r="Q60" s="265" t="str">
        <f t="shared" si="10"/>
        <v xml:space="preserve"> </v>
      </c>
      <c r="R60" s="265" t="str">
        <f t="shared" si="15"/>
        <v xml:space="preserve"> </v>
      </c>
      <c r="S60" s="265" t="str">
        <f t="shared" si="15"/>
        <v xml:space="preserve"> </v>
      </c>
      <c r="T60" s="265" t="str">
        <f t="shared" si="11"/>
        <v xml:space="preserve"> </v>
      </c>
      <c r="U60" s="265" t="str">
        <f t="shared" si="11"/>
        <v xml:space="preserve"> </v>
      </c>
      <c r="V60" s="265" t="str">
        <f t="shared" si="11"/>
        <v xml:space="preserve"> </v>
      </c>
      <c r="W60" s="265" t="str">
        <f t="shared" si="11"/>
        <v xml:space="preserve"> </v>
      </c>
      <c r="X60" s="265" t="str">
        <f t="shared" si="16"/>
        <v xml:space="preserve"> </v>
      </c>
      <c r="Y60" s="265" t="str">
        <f t="shared" si="16"/>
        <v xml:space="preserve"> </v>
      </c>
      <c r="Z60" s="265" t="str">
        <f t="shared" si="12"/>
        <v xml:space="preserve"> </v>
      </c>
      <c r="AA60" s="265" t="str">
        <f t="shared" si="12"/>
        <v xml:space="preserve"> </v>
      </c>
      <c r="AB60" s="265" t="str">
        <f t="shared" si="12"/>
        <v xml:space="preserve"> </v>
      </c>
      <c r="AC60" s="265" t="str">
        <f t="shared" si="12"/>
        <v xml:space="preserve"> </v>
      </c>
      <c r="AD60" s="17"/>
      <c r="AE60" s="15"/>
      <c r="AF60" s="15"/>
      <c r="AG60" s="15"/>
      <c r="AH60" s="15"/>
      <c r="AI60" s="15"/>
      <c r="AJ60" s="15"/>
      <c r="AK60" s="15"/>
      <c r="AL60" s="15"/>
      <c r="AM60" s="15"/>
    </row>
    <row r="61" spans="1:39" ht="15.75" customHeight="1" x14ac:dyDescent="0.25">
      <c r="A61" s="1"/>
      <c r="B61" s="16"/>
      <c r="C61" s="266" t="s">
        <v>426</v>
      </c>
      <c r="D61" s="210" t="s">
        <v>2037</v>
      </c>
      <c r="E61" s="264" t="s">
        <v>2035</v>
      </c>
      <c r="F61" s="265" t="str">
        <f t="shared" si="13"/>
        <v xml:space="preserve"> </v>
      </c>
      <c r="G61" s="265" t="str">
        <f t="shared" si="13"/>
        <v xml:space="preserve"> </v>
      </c>
      <c r="H61" s="265" t="str">
        <f t="shared" si="9"/>
        <v xml:space="preserve"> </v>
      </c>
      <c r="I61" s="265" t="str">
        <f t="shared" si="9"/>
        <v xml:space="preserve"> </v>
      </c>
      <c r="J61" s="265" t="str">
        <f t="shared" si="9"/>
        <v xml:space="preserve"> </v>
      </c>
      <c r="K61" s="265" t="str">
        <f t="shared" si="9"/>
        <v xml:space="preserve"> </v>
      </c>
      <c r="L61" s="265" t="str">
        <f t="shared" si="14"/>
        <v xml:space="preserve"> </v>
      </c>
      <c r="M61" s="265" t="str">
        <f t="shared" si="14"/>
        <v xml:space="preserve"> </v>
      </c>
      <c r="N61" s="265" t="str">
        <f t="shared" si="10"/>
        <v xml:space="preserve"> </v>
      </c>
      <c r="O61" s="265" t="str">
        <f t="shared" si="10"/>
        <v xml:space="preserve"> </v>
      </c>
      <c r="P61" s="265" t="str">
        <f t="shared" si="10"/>
        <v xml:space="preserve"> </v>
      </c>
      <c r="Q61" s="265" t="str">
        <f t="shared" si="10"/>
        <v xml:space="preserve"> </v>
      </c>
      <c r="R61" s="265" t="str">
        <f t="shared" si="15"/>
        <v xml:space="preserve"> </v>
      </c>
      <c r="S61" s="265" t="str">
        <f t="shared" si="15"/>
        <v xml:space="preserve"> </v>
      </c>
      <c r="T61" s="265" t="str">
        <f t="shared" si="11"/>
        <v xml:space="preserve"> </v>
      </c>
      <c r="U61" s="265" t="str">
        <f t="shared" si="11"/>
        <v xml:space="preserve"> </v>
      </c>
      <c r="V61" s="265" t="str">
        <f t="shared" si="11"/>
        <v xml:space="preserve"> </v>
      </c>
      <c r="W61" s="265" t="str">
        <f t="shared" si="11"/>
        <v xml:space="preserve"> </v>
      </c>
      <c r="X61" s="265" t="str">
        <f t="shared" si="16"/>
        <v xml:space="preserve"> </v>
      </c>
      <c r="Y61" s="265" t="str">
        <f t="shared" si="16"/>
        <v xml:space="preserve"> </v>
      </c>
      <c r="Z61" s="265" t="str">
        <f t="shared" si="12"/>
        <v xml:space="preserve"> </v>
      </c>
      <c r="AA61" s="265" t="str">
        <f t="shared" si="12"/>
        <v xml:space="preserve"> </v>
      </c>
      <c r="AB61" s="265" t="str">
        <f t="shared" si="12"/>
        <v xml:space="preserve"> </v>
      </c>
      <c r="AC61" s="265" t="str">
        <f t="shared" si="12"/>
        <v xml:space="preserve"> </v>
      </c>
      <c r="AD61" s="17"/>
      <c r="AE61" s="15"/>
      <c r="AF61" s="15"/>
      <c r="AG61" s="15"/>
      <c r="AH61" s="15"/>
      <c r="AI61" s="15"/>
      <c r="AJ61" s="15"/>
      <c r="AK61" s="15"/>
      <c r="AL61" s="15"/>
      <c r="AM61" s="15"/>
    </row>
    <row r="62" spans="1:39" ht="15.75" customHeight="1" x14ac:dyDescent="0.25">
      <c r="A62" s="1"/>
      <c r="B62" s="16"/>
      <c r="C62" s="266" t="s">
        <v>426</v>
      </c>
      <c r="D62" s="210" t="s">
        <v>2037</v>
      </c>
      <c r="E62" s="264" t="s">
        <v>2035</v>
      </c>
      <c r="F62" s="265" t="str">
        <f t="shared" si="13"/>
        <v xml:space="preserve"> </v>
      </c>
      <c r="G62" s="265" t="str">
        <f t="shared" si="13"/>
        <v xml:space="preserve"> </v>
      </c>
      <c r="H62" s="265" t="str">
        <f t="shared" si="9"/>
        <v xml:space="preserve"> </v>
      </c>
      <c r="I62" s="265" t="str">
        <f t="shared" si="9"/>
        <v xml:space="preserve"> </v>
      </c>
      <c r="J62" s="265" t="str">
        <f t="shared" si="9"/>
        <v xml:space="preserve"> </v>
      </c>
      <c r="K62" s="265" t="str">
        <f t="shared" si="9"/>
        <v xml:space="preserve"> </v>
      </c>
      <c r="L62" s="265" t="str">
        <f t="shared" si="14"/>
        <v xml:space="preserve"> </v>
      </c>
      <c r="M62" s="265" t="str">
        <f t="shared" si="14"/>
        <v xml:space="preserve"> </v>
      </c>
      <c r="N62" s="265" t="str">
        <f t="shared" si="10"/>
        <v xml:space="preserve"> </v>
      </c>
      <c r="O62" s="265" t="str">
        <f t="shared" si="10"/>
        <v xml:space="preserve"> </v>
      </c>
      <c r="P62" s="265" t="str">
        <f t="shared" si="10"/>
        <v xml:space="preserve"> </v>
      </c>
      <c r="Q62" s="265" t="str">
        <f t="shared" si="10"/>
        <v xml:space="preserve"> </v>
      </c>
      <c r="R62" s="265" t="str">
        <f t="shared" si="15"/>
        <v xml:space="preserve"> </v>
      </c>
      <c r="S62" s="265" t="str">
        <f t="shared" si="15"/>
        <v xml:space="preserve"> </v>
      </c>
      <c r="T62" s="265" t="str">
        <f t="shared" si="11"/>
        <v xml:space="preserve"> </v>
      </c>
      <c r="U62" s="265" t="str">
        <f t="shared" si="11"/>
        <v xml:space="preserve"> </v>
      </c>
      <c r="V62" s="265" t="str">
        <f t="shared" si="11"/>
        <v xml:space="preserve"> </v>
      </c>
      <c r="W62" s="265" t="str">
        <f t="shared" si="11"/>
        <v xml:space="preserve"> </v>
      </c>
      <c r="X62" s="265" t="str">
        <f t="shared" si="16"/>
        <v xml:space="preserve"> </v>
      </c>
      <c r="Y62" s="265" t="str">
        <f t="shared" si="16"/>
        <v xml:space="preserve"> </v>
      </c>
      <c r="Z62" s="265" t="str">
        <f t="shared" si="12"/>
        <v xml:space="preserve"> </v>
      </c>
      <c r="AA62" s="265" t="str">
        <f t="shared" si="12"/>
        <v xml:space="preserve"> </v>
      </c>
      <c r="AB62" s="265" t="str">
        <f t="shared" si="12"/>
        <v xml:space="preserve"> </v>
      </c>
      <c r="AC62" s="265" t="str">
        <f t="shared" si="12"/>
        <v xml:space="preserve"> </v>
      </c>
      <c r="AD62" s="17"/>
      <c r="AE62" s="15"/>
      <c r="AF62" s="15"/>
      <c r="AG62" s="15"/>
      <c r="AH62" s="15"/>
      <c r="AI62" s="15"/>
      <c r="AJ62" s="15"/>
      <c r="AK62" s="15"/>
      <c r="AL62" s="15"/>
      <c r="AM62" s="15"/>
    </row>
    <row r="63" spans="1:39" ht="15.75" customHeight="1" x14ac:dyDescent="0.25">
      <c r="A63" s="1"/>
      <c r="B63" s="16"/>
      <c r="C63" s="266" t="s">
        <v>426</v>
      </c>
      <c r="D63" s="210" t="s">
        <v>2037</v>
      </c>
      <c r="E63" s="264" t="s">
        <v>2035</v>
      </c>
      <c r="F63" s="265" t="str">
        <f t="shared" si="13"/>
        <v xml:space="preserve"> </v>
      </c>
      <c r="G63" s="265" t="str">
        <f t="shared" si="13"/>
        <v xml:space="preserve"> </v>
      </c>
      <c r="H63" s="265" t="str">
        <f t="shared" si="9"/>
        <v xml:space="preserve"> </v>
      </c>
      <c r="I63" s="265" t="str">
        <f t="shared" si="9"/>
        <v xml:space="preserve"> </v>
      </c>
      <c r="J63" s="265" t="str">
        <f t="shared" si="9"/>
        <v xml:space="preserve"> </v>
      </c>
      <c r="K63" s="265" t="str">
        <f t="shared" si="9"/>
        <v xml:space="preserve"> </v>
      </c>
      <c r="L63" s="265" t="str">
        <f t="shared" si="14"/>
        <v xml:space="preserve"> </v>
      </c>
      <c r="M63" s="265" t="str">
        <f t="shared" si="14"/>
        <v xml:space="preserve"> </v>
      </c>
      <c r="N63" s="265" t="str">
        <f t="shared" si="10"/>
        <v xml:space="preserve"> </v>
      </c>
      <c r="O63" s="265" t="str">
        <f t="shared" si="10"/>
        <v xml:space="preserve"> </v>
      </c>
      <c r="P63" s="265" t="str">
        <f t="shared" si="10"/>
        <v xml:space="preserve"> </v>
      </c>
      <c r="Q63" s="265" t="str">
        <f t="shared" si="10"/>
        <v xml:space="preserve"> </v>
      </c>
      <c r="R63" s="265" t="str">
        <f t="shared" si="15"/>
        <v xml:space="preserve"> </v>
      </c>
      <c r="S63" s="265" t="str">
        <f t="shared" si="15"/>
        <v xml:space="preserve"> </v>
      </c>
      <c r="T63" s="265" t="str">
        <f t="shared" si="11"/>
        <v xml:space="preserve"> </v>
      </c>
      <c r="U63" s="265" t="str">
        <f t="shared" si="11"/>
        <v xml:space="preserve"> </v>
      </c>
      <c r="V63" s="265" t="str">
        <f t="shared" si="11"/>
        <v xml:space="preserve"> </v>
      </c>
      <c r="W63" s="265" t="str">
        <f t="shared" si="11"/>
        <v xml:space="preserve"> </v>
      </c>
      <c r="X63" s="265" t="str">
        <f t="shared" si="16"/>
        <v xml:space="preserve"> </v>
      </c>
      <c r="Y63" s="265" t="str">
        <f t="shared" si="16"/>
        <v xml:space="preserve"> </v>
      </c>
      <c r="Z63" s="265" t="str">
        <f t="shared" si="12"/>
        <v xml:space="preserve"> </v>
      </c>
      <c r="AA63" s="265" t="str">
        <f t="shared" si="12"/>
        <v xml:space="preserve"> </v>
      </c>
      <c r="AB63" s="265" t="str">
        <f t="shared" si="12"/>
        <v xml:space="preserve"> </v>
      </c>
      <c r="AC63" s="265" t="str">
        <f t="shared" si="12"/>
        <v xml:space="preserve"> </v>
      </c>
      <c r="AD63" s="17"/>
      <c r="AE63" s="15"/>
      <c r="AF63" s="15"/>
      <c r="AG63" s="15"/>
      <c r="AH63" s="15"/>
      <c r="AI63" s="15"/>
      <c r="AJ63" s="15"/>
      <c r="AK63" s="15"/>
      <c r="AL63" s="15"/>
      <c r="AM63" s="15"/>
    </row>
    <row r="64" spans="1:39" ht="15.75" customHeight="1" x14ac:dyDescent="0.25">
      <c r="A64" s="1"/>
      <c r="B64" s="16"/>
      <c r="C64" s="266" t="s">
        <v>426</v>
      </c>
      <c r="D64" s="210" t="s">
        <v>2037</v>
      </c>
      <c r="E64" s="264" t="s">
        <v>2035</v>
      </c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17"/>
      <c r="AE64" s="15"/>
      <c r="AF64" s="15"/>
      <c r="AG64" s="15"/>
      <c r="AH64" s="15"/>
      <c r="AI64" s="15"/>
      <c r="AJ64" s="15"/>
      <c r="AK64" s="15"/>
      <c r="AL64" s="15"/>
      <c r="AM64" s="15"/>
    </row>
    <row r="65" spans="1:39" ht="15.75" customHeight="1" x14ac:dyDescent="0.25">
      <c r="A65" s="1"/>
      <c r="B65" s="16"/>
      <c r="C65" s="266" t="s">
        <v>426</v>
      </c>
      <c r="D65" s="210" t="s">
        <v>2037</v>
      </c>
      <c r="E65" s="264" t="s">
        <v>2035</v>
      </c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17"/>
      <c r="AE65" s="15"/>
      <c r="AF65" s="15"/>
      <c r="AG65" s="15"/>
      <c r="AH65" s="15"/>
      <c r="AI65" s="15"/>
      <c r="AJ65" s="15"/>
      <c r="AK65" s="15"/>
      <c r="AL65" s="15"/>
      <c r="AM65" s="15"/>
    </row>
    <row r="66" spans="1:39" ht="15.75" customHeight="1" x14ac:dyDescent="0.25">
      <c r="A66" s="1"/>
      <c r="B66" s="16"/>
      <c r="C66" s="266" t="s">
        <v>426</v>
      </c>
      <c r="D66" s="210" t="s">
        <v>2037</v>
      </c>
      <c r="E66" s="264" t="s">
        <v>2035</v>
      </c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17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1:39" ht="15.75" customHeight="1" x14ac:dyDescent="0.25">
      <c r="A67" s="1"/>
      <c r="B67" s="16"/>
      <c r="C67" s="266" t="s">
        <v>426</v>
      </c>
      <c r="D67" s="210" t="s">
        <v>2037</v>
      </c>
      <c r="E67" s="264" t="s">
        <v>2035</v>
      </c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17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1:39" ht="15.75" customHeight="1" x14ac:dyDescent="0.25">
      <c r="A68" s="1"/>
      <c r="B68" s="16"/>
      <c r="C68" s="266" t="s">
        <v>426</v>
      </c>
      <c r="D68" s="210" t="s">
        <v>2037</v>
      </c>
      <c r="E68" s="264" t="s">
        <v>2035</v>
      </c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17"/>
      <c r="AE68" s="15"/>
      <c r="AF68" s="15"/>
      <c r="AG68" s="15"/>
      <c r="AH68" s="15"/>
      <c r="AI68" s="15"/>
      <c r="AJ68" s="15"/>
      <c r="AK68" s="15"/>
      <c r="AL68" s="15"/>
      <c r="AM68" s="15"/>
    </row>
    <row r="69" spans="1:39" ht="15.75" customHeight="1" x14ac:dyDescent="0.25">
      <c r="A69" s="1"/>
      <c r="B69" s="16"/>
      <c r="C69" s="266" t="s">
        <v>426</v>
      </c>
      <c r="D69" s="210" t="s">
        <v>2037</v>
      </c>
      <c r="E69" s="264" t="s">
        <v>2035</v>
      </c>
      <c r="F69" s="265" t="str">
        <f t="shared" ref="F69:O73" si="17">IF($E69="Sim","Preencher"," ")</f>
        <v xml:space="preserve"> </v>
      </c>
      <c r="G69" s="265" t="str">
        <f t="shared" si="17"/>
        <v xml:space="preserve"> </v>
      </c>
      <c r="H69" s="265" t="str">
        <f t="shared" si="17"/>
        <v xml:space="preserve"> </v>
      </c>
      <c r="I69" s="265" t="str">
        <f t="shared" si="17"/>
        <v xml:space="preserve"> </v>
      </c>
      <c r="J69" s="265" t="str">
        <f t="shared" si="17"/>
        <v xml:space="preserve"> </v>
      </c>
      <c r="K69" s="265" t="str">
        <f t="shared" si="17"/>
        <v xml:space="preserve"> </v>
      </c>
      <c r="L69" s="265" t="str">
        <f t="shared" si="17"/>
        <v xml:space="preserve"> </v>
      </c>
      <c r="M69" s="265" t="str">
        <f t="shared" si="17"/>
        <v xml:space="preserve"> </v>
      </c>
      <c r="N69" s="265" t="str">
        <f t="shared" si="17"/>
        <v xml:space="preserve"> </v>
      </c>
      <c r="O69" s="265" t="str">
        <f t="shared" si="17"/>
        <v xml:space="preserve"> </v>
      </c>
      <c r="P69" s="265" t="str">
        <f t="shared" ref="P69:AC73" si="18">IF($E69="Sim","Preencher"," ")</f>
        <v xml:space="preserve"> </v>
      </c>
      <c r="Q69" s="265" t="str">
        <f t="shared" si="18"/>
        <v xml:space="preserve"> </v>
      </c>
      <c r="R69" s="265" t="str">
        <f t="shared" si="18"/>
        <v xml:space="preserve"> </v>
      </c>
      <c r="S69" s="265" t="str">
        <f t="shared" si="18"/>
        <v xml:space="preserve"> </v>
      </c>
      <c r="T69" s="265" t="str">
        <f t="shared" si="18"/>
        <v xml:space="preserve"> </v>
      </c>
      <c r="U69" s="265" t="str">
        <f t="shared" si="18"/>
        <v xml:space="preserve"> </v>
      </c>
      <c r="V69" s="265" t="str">
        <f t="shared" si="18"/>
        <v xml:space="preserve"> </v>
      </c>
      <c r="W69" s="265" t="str">
        <f t="shared" si="18"/>
        <v xml:space="preserve"> </v>
      </c>
      <c r="X69" s="265" t="str">
        <f t="shared" si="18"/>
        <v xml:space="preserve"> </v>
      </c>
      <c r="Y69" s="265" t="str">
        <f t="shared" si="18"/>
        <v xml:space="preserve"> </v>
      </c>
      <c r="Z69" s="265" t="str">
        <f t="shared" si="18"/>
        <v xml:space="preserve"> </v>
      </c>
      <c r="AA69" s="265" t="str">
        <f t="shared" si="18"/>
        <v xml:space="preserve"> </v>
      </c>
      <c r="AB69" s="265" t="str">
        <f t="shared" si="18"/>
        <v xml:space="preserve"> </v>
      </c>
      <c r="AC69" s="265" t="str">
        <f t="shared" si="18"/>
        <v xml:space="preserve"> </v>
      </c>
      <c r="AD69" s="17"/>
      <c r="AE69" s="15"/>
      <c r="AF69" s="15"/>
      <c r="AG69" s="15"/>
      <c r="AH69" s="15"/>
      <c r="AI69" s="15"/>
      <c r="AJ69" s="15"/>
      <c r="AK69" s="15"/>
      <c r="AL69" s="15"/>
      <c r="AM69" s="15"/>
    </row>
    <row r="70" spans="1:39" ht="15.75" customHeight="1" x14ac:dyDescent="0.25">
      <c r="A70" s="1"/>
      <c r="B70" s="16"/>
      <c r="C70" s="266" t="s">
        <v>426</v>
      </c>
      <c r="D70" s="210" t="s">
        <v>2037</v>
      </c>
      <c r="E70" s="264" t="s">
        <v>2035</v>
      </c>
      <c r="F70" s="265" t="str">
        <f t="shared" si="17"/>
        <v xml:space="preserve"> </v>
      </c>
      <c r="G70" s="265" t="str">
        <f t="shared" si="17"/>
        <v xml:space="preserve"> </v>
      </c>
      <c r="H70" s="265" t="str">
        <f t="shared" si="17"/>
        <v xml:space="preserve"> </v>
      </c>
      <c r="I70" s="265" t="str">
        <f t="shared" si="17"/>
        <v xml:space="preserve"> </v>
      </c>
      <c r="J70" s="265" t="str">
        <f t="shared" si="17"/>
        <v xml:space="preserve"> </v>
      </c>
      <c r="K70" s="265" t="str">
        <f t="shared" si="17"/>
        <v xml:space="preserve"> </v>
      </c>
      <c r="L70" s="265" t="str">
        <f t="shared" si="17"/>
        <v xml:space="preserve"> </v>
      </c>
      <c r="M70" s="265" t="str">
        <f t="shared" si="17"/>
        <v xml:space="preserve"> </v>
      </c>
      <c r="N70" s="265" t="str">
        <f t="shared" si="17"/>
        <v xml:space="preserve"> </v>
      </c>
      <c r="O70" s="265" t="str">
        <f t="shared" si="17"/>
        <v xml:space="preserve"> </v>
      </c>
      <c r="P70" s="265" t="str">
        <f t="shared" si="18"/>
        <v xml:space="preserve"> </v>
      </c>
      <c r="Q70" s="265" t="str">
        <f t="shared" si="18"/>
        <v xml:space="preserve"> </v>
      </c>
      <c r="R70" s="265" t="str">
        <f t="shared" si="18"/>
        <v xml:space="preserve"> </v>
      </c>
      <c r="S70" s="265" t="str">
        <f t="shared" si="18"/>
        <v xml:space="preserve"> </v>
      </c>
      <c r="T70" s="265" t="str">
        <f t="shared" si="18"/>
        <v xml:space="preserve"> </v>
      </c>
      <c r="U70" s="265" t="str">
        <f t="shared" si="18"/>
        <v xml:space="preserve"> </v>
      </c>
      <c r="V70" s="265" t="str">
        <f t="shared" si="18"/>
        <v xml:space="preserve"> </v>
      </c>
      <c r="W70" s="265" t="str">
        <f t="shared" si="18"/>
        <v xml:space="preserve"> </v>
      </c>
      <c r="X70" s="265" t="str">
        <f t="shared" si="18"/>
        <v xml:space="preserve"> </v>
      </c>
      <c r="Y70" s="265" t="str">
        <f t="shared" si="18"/>
        <v xml:space="preserve"> </v>
      </c>
      <c r="Z70" s="265" t="str">
        <f t="shared" si="18"/>
        <v xml:space="preserve"> </v>
      </c>
      <c r="AA70" s="265" t="str">
        <f t="shared" si="18"/>
        <v xml:space="preserve"> </v>
      </c>
      <c r="AB70" s="265" t="str">
        <f t="shared" si="18"/>
        <v xml:space="preserve"> </v>
      </c>
      <c r="AC70" s="265" t="str">
        <f t="shared" si="18"/>
        <v xml:space="preserve"> </v>
      </c>
      <c r="AD70" s="17"/>
      <c r="AE70" s="15"/>
      <c r="AF70" s="15"/>
      <c r="AG70" s="15"/>
      <c r="AH70" s="15"/>
      <c r="AI70" s="15"/>
      <c r="AJ70" s="15"/>
      <c r="AK70" s="15"/>
      <c r="AL70" s="15"/>
      <c r="AM70" s="15"/>
    </row>
    <row r="71" spans="1:39" ht="15.75" customHeight="1" x14ac:dyDescent="0.25">
      <c r="A71" s="1"/>
      <c r="B71" s="16"/>
      <c r="C71" s="266" t="s">
        <v>426</v>
      </c>
      <c r="D71" s="210" t="s">
        <v>2037</v>
      </c>
      <c r="E71" s="264" t="s">
        <v>2035</v>
      </c>
      <c r="F71" s="265" t="str">
        <f t="shared" si="17"/>
        <v xml:space="preserve"> </v>
      </c>
      <c r="G71" s="265" t="str">
        <f t="shared" si="17"/>
        <v xml:space="preserve"> </v>
      </c>
      <c r="H71" s="265" t="str">
        <f t="shared" si="17"/>
        <v xml:space="preserve"> </v>
      </c>
      <c r="I71" s="265" t="str">
        <f t="shared" si="17"/>
        <v xml:space="preserve"> </v>
      </c>
      <c r="J71" s="265" t="str">
        <f t="shared" si="17"/>
        <v xml:space="preserve"> </v>
      </c>
      <c r="K71" s="265" t="str">
        <f t="shared" si="17"/>
        <v xml:space="preserve"> </v>
      </c>
      <c r="L71" s="265" t="str">
        <f t="shared" si="17"/>
        <v xml:space="preserve"> </v>
      </c>
      <c r="M71" s="265" t="str">
        <f t="shared" si="17"/>
        <v xml:space="preserve"> </v>
      </c>
      <c r="N71" s="265" t="str">
        <f t="shared" si="17"/>
        <v xml:space="preserve"> </v>
      </c>
      <c r="O71" s="265" t="str">
        <f t="shared" si="17"/>
        <v xml:space="preserve"> </v>
      </c>
      <c r="P71" s="265" t="str">
        <f t="shared" si="18"/>
        <v xml:space="preserve"> </v>
      </c>
      <c r="Q71" s="265" t="str">
        <f t="shared" si="18"/>
        <v xml:space="preserve"> </v>
      </c>
      <c r="R71" s="265" t="str">
        <f t="shared" si="18"/>
        <v xml:space="preserve"> </v>
      </c>
      <c r="S71" s="265" t="str">
        <f t="shared" si="18"/>
        <v xml:space="preserve"> </v>
      </c>
      <c r="T71" s="265" t="str">
        <f t="shared" si="18"/>
        <v xml:space="preserve"> </v>
      </c>
      <c r="U71" s="265" t="str">
        <f t="shared" si="18"/>
        <v xml:space="preserve"> </v>
      </c>
      <c r="V71" s="265" t="str">
        <f t="shared" si="18"/>
        <v xml:space="preserve"> </v>
      </c>
      <c r="W71" s="265" t="str">
        <f t="shared" si="18"/>
        <v xml:space="preserve"> </v>
      </c>
      <c r="X71" s="265" t="str">
        <f t="shared" si="18"/>
        <v xml:space="preserve"> </v>
      </c>
      <c r="Y71" s="265" t="str">
        <f t="shared" si="18"/>
        <v xml:space="preserve"> </v>
      </c>
      <c r="Z71" s="265" t="str">
        <f t="shared" si="18"/>
        <v xml:space="preserve"> </v>
      </c>
      <c r="AA71" s="265" t="str">
        <f t="shared" si="18"/>
        <v xml:space="preserve"> </v>
      </c>
      <c r="AB71" s="265" t="str">
        <f t="shared" si="18"/>
        <v xml:space="preserve"> </v>
      </c>
      <c r="AC71" s="265" t="str">
        <f t="shared" si="18"/>
        <v xml:space="preserve"> </v>
      </c>
      <c r="AD71" s="17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ht="15.75" customHeight="1" x14ac:dyDescent="0.25">
      <c r="A72" s="1"/>
      <c r="B72" s="16"/>
      <c r="C72" s="266" t="s">
        <v>426</v>
      </c>
      <c r="D72" s="210" t="s">
        <v>2037</v>
      </c>
      <c r="E72" s="264" t="s">
        <v>2035</v>
      </c>
      <c r="F72" s="265" t="str">
        <f t="shared" si="17"/>
        <v xml:space="preserve"> </v>
      </c>
      <c r="G72" s="265" t="str">
        <f t="shared" si="17"/>
        <v xml:space="preserve"> </v>
      </c>
      <c r="H72" s="265" t="str">
        <f t="shared" si="17"/>
        <v xml:space="preserve"> </v>
      </c>
      <c r="I72" s="265" t="str">
        <f t="shared" si="17"/>
        <v xml:space="preserve"> </v>
      </c>
      <c r="J72" s="265" t="str">
        <f t="shared" si="17"/>
        <v xml:space="preserve"> </v>
      </c>
      <c r="K72" s="265" t="str">
        <f t="shared" si="17"/>
        <v xml:space="preserve"> </v>
      </c>
      <c r="L72" s="265" t="str">
        <f t="shared" si="17"/>
        <v xml:space="preserve"> </v>
      </c>
      <c r="M72" s="265" t="str">
        <f t="shared" si="17"/>
        <v xml:space="preserve"> </v>
      </c>
      <c r="N72" s="265" t="str">
        <f t="shared" si="17"/>
        <v xml:space="preserve"> </v>
      </c>
      <c r="O72" s="265" t="str">
        <f t="shared" si="17"/>
        <v xml:space="preserve"> </v>
      </c>
      <c r="P72" s="265" t="str">
        <f t="shared" si="18"/>
        <v xml:space="preserve"> </v>
      </c>
      <c r="Q72" s="265" t="str">
        <f t="shared" si="18"/>
        <v xml:space="preserve"> </v>
      </c>
      <c r="R72" s="265" t="str">
        <f t="shared" si="18"/>
        <v xml:space="preserve"> </v>
      </c>
      <c r="S72" s="265" t="str">
        <f t="shared" si="18"/>
        <v xml:space="preserve"> </v>
      </c>
      <c r="T72" s="265" t="str">
        <f t="shared" si="18"/>
        <v xml:space="preserve"> </v>
      </c>
      <c r="U72" s="265" t="str">
        <f t="shared" si="18"/>
        <v xml:space="preserve"> </v>
      </c>
      <c r="V72" s="265" t="str">
        <f t="shared" si="18"/>
        <v xml:space="preserve"> </v>
      </c>
      <c r="W72" s="265" t="str">
        <f t="shared" si="18"/>
        <v xml:space="preserve"> </v>
      </c>
      <c r="X72" s="265" t="str">
        <f t="shared" si="18"/>
        <v xml:space="preserve"> </v>
      </c>
      <c r="Y72" s="265" t="str">
        <f t="shared" si="18"/>
        <v xml:space="preserve"> </v>
      </c>
      <c r="Z72" s="265" t="str">
        <f t="shared" si="18"/>
        <v xml:space="preserve"> </v>
      </c>
      <c r="AA72" s="265" t="str">
        <f t="shared" si="18"/>
        <v xml:space="preserve"> </v>
      </c>
      <c r="AB72" s="265" t="str">
        <f t="shared" si="18"/>
        <v xml:space="preserve"> </v>
      </c>
      <c r="AC72" s="265" t="str">
        <f t="shared" si="18"/>
        <v xml:space="preserve"> </v>
      </c>
      <c r="AD72" s="17"/>
      <c r="AE72" s="15"/>
      <c r="AF72" s="15"/>
      <c r="AG72" s="15"/>
      <c r="AH72" s="15"/>
      <c r="AI72" s="15"/>
      <c r="AJ72" s="15"/>
      <c r="AK72" s="15"/>
      <c r="AL72" s="15"/>
      <c r="AM72" s="15"/>
    </row>
    <row r="73" spans="1:39" ht="15.75" customHeight="1" x14ac:dyDescent="0.25">
      <c r="A73" s="1"/>
      <c r="B73" s="16"/>
      <c r="C73" s="266" t="s">
        <v>426</v>
      </c>
      <c r="D73" s="210" t="s">
        <v>2037</v>
      </c>
      <c r="E73" s="264" t="s">
        <v>2035</v>
      </c>
      <c r="F73" s="265" t="str">
        <f t="shared" si="17"/>
        <v xml:space="preserve"> </v>
      </c>
      <c r="G73" s="265" t="str">
        <f t="shared" si="17"/>
        <v xml:space="preserve"> </v>
      </c>
      <c r="H73" s="265" t="str">
        <f t="shared" si="17"/>
        <v xml:space="preserve"> </v>
      </c>
      <c r="I73" s="265" t="str">
        <f t="shared" si="17"/>
        <v xml:space="preserve"> </v>
      </c>
      <c r="J73" s="265" t="str">
        <f t="shared" si="17"/>
        <v xml:space="preserve"> </v>
      </c>
      <c r="K73" s="265" t="str">
        <f t="shared" si="17"/>
        <v xml:space="preserve"> </v>
      </c>
      <c r="L73" s="265" t="str">
        <f t="shared" si="17"/>
        <v xml:space="preserve"> </v>
      </c>
      <c r="M73" s="265" t="str">
        <f t="shared" si="17"/>
        <v xml:space="preserve"> </v>
      </c>
      <c r="N73" s="265" t="str">
        <f t="shared" si="17"/>
        <v xml:space="preserve"> </v>
      </c>
      <c r="O73" s="265" t="str">
        <f t="shared" si="17"/>
        <v xml:space="preserve"> </v>
      </c>
      <c r="P73" s="265" t="str">
        <f t="shared" si="18"/>
        <v xml:space="preserve"> </v>
      </c>
      <c r="Q73" s="265" t="str">
        <f t="shared" si="18"/>
        <v xml:space="preserve"> </v>
      </c>
      <c r="R73" s="265" t="str">
        <f t="shared" si="18"/>
        <v xml:space="preserve"> </v>
      </c>
      <c r="S73" s="265" t="str">
        <f t="shared" si="18"/>
        <v xml:space="preserve"> </v>
      </c>
      <c r="T73" s="265" t="str">
        <f t="shared" si="18"/>
        <v xml:space="preserve"> </v>
      </c>
      <c r="U73" s="265" t="str">
        <f t="shared" si="18"/>
        <v xml:space="preserve"> </v>
      </c>
      <c r="V73" s="265" t="str">
        <f t="shared" si="18"/>
        <v xml:space="preserve"> </v>
      </c>
      <c r="W73" s="265" t="str">
        <f t="shared" si="18"/>
        <v xml:space="preserve"> </v>
      </c>
      <c r="X73" s="265" t="str">
        <f t="shared" si="18"/>
        <v xml:space="preserve"> </v>
      </c>
      <c r="Y73" s="265" t="str">
        <f t="shared" si="18"/>
        <v xml:space="preserve"> </v>
      </c>
      <c r="Z73" s="265" t="str">
        <f t="shared" si="18"/>
        <v xml:space="preserve"> </v>
      </c>
      <c r="AA73" s="265" t="str">
        <f t="shared" si="18"/>
        <v xml:space="preserve"> </v>
      </c>
      <c r="AB73" s="265" t="str">
        <f t="shared" si="18"/>
        <v xml:space="preserve"> </v>
      </c>
      <c r="AC73" s="265" t="str">
        <f t="shared" si="18"/>
        <v xml:space="preserve"> </v>
      </c>
      <c r="AD73" s="17"/>
      <c r="AE73" s="15"/>
      <c r="AF73" s="15"/>
      <c r="AG73" s="15"/>
      <c r="AH73" s="15"/>
      <c r="AI73" s="15"/>
      <c r="AJ73" s="15"/>
      <c r="AK73" s="15"/>
      <c r="AL73" s="15"/>
      <c r="AM73" s="15"/>
    </row>
    <row r="74" spans="1:39" ht="15.75" customHeight="1" thickBot="1" x14ac:dyDescent="0.3">
      <c r="A74" s="1"/>
      <c r="B74" s="125"/>
      <c r="C74" s="267"/>
      <c r="D74" s="267"/>
      <c r="E74" s="267"/>
      <c r="F74" s="268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9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ht="15.75" customHeight="1" x14ac:dyDescent="0.25">
      <c r="A75" s="1"/>
      <c r="B75" s="129"/>
      <c r="C75" s="129"/>
      <c r="D75" s="129"/>
      <c r="E75" s="129"/>
      <c r="F75" s="270"/>
      <c r="G75" s="129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ht="15.75" customHeight="1" x14ac:dyDescent="0.25">
      <c r="A76" s="1"/>
      <c r="B76" s="129"/>
      <c r="C76" s="129"/>
      <c r="D76" s="129"/>
      <c r="E76" s="129"/>
      <c r="F76" s="270"/>
      <c r="G76" s="129"/>
      <c r="H76" s="129"/>
      <c r="I76" s="129"/>
      <c r="J76" s="129"/>
      <c r="K76" s="129"/>
      <c r="L76" s="129"/>
      <c r="M76" s="129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ht="15.75" customHeight="1" x14ac:dyDescent="0.25">
      <c r="A77" s="1"/>
      <c r="B77" s="33"/>
      <c r="C77" s="33"/>
      <c r="D77" s="33"/>
      <c r="E77" s="33"/>
      <c r="F77" s="271"/>
      <c r="G77" s="33"/>
      <c r="H77" s="129"/>
      <c r="I77" s="129"/>
      <c r="J77" s="129"/>
      <c r="K77" s="129"/>
      <c r="L77" s="129"/>
      <c r="M77" s="129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</row>
    <row r="78" spans="1:39" ht="15.75" customHeight="1" x14ac:dyDescent="0.25">
      <c r="A78" s="1"/>
      <c r="B78" s="33"/>
      <c r="C78" s="33"/>
      <c r="D78" s="33"/>
      <c r="E78" s="33"/>
      <c r="F78" s="271"/>
      <c r="G78" s="33"/>
      <c r="H78" s="129"/>
      <c r="I78" s="129"/>
      <c r="J78" s="129"/>
      <c r="K78" s="129"/>
      <c r="L78" s="129"/>
      <c r="M78" s="129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</row>
    <row r="79" spans="1:39" ht="15.75" customHeight="1" x14ac:dyDescent="0.25">
      <c r="A79" s="1"/>
      <c r="B79" s="33"/>
      <c r="C79" s="33" t="s">
        <v>2035</v>
      </c>
      <c r="D79" s="33"/>
      <c r="E79" s="33"/>
      <c r="F79" s="271"/>
      <c r="G79" s="33"/>
      <c r="H79" s="129"/>
      <c r="I79" s="129"/>
      <c r="J79" s="129"/>
      <c r="K79" s="129"/>
      <c r="L79" s="129"/>
      <c r="M79" s="129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</row>
    <row r="80" spans="1:39" ht="15.75" customHeight="1" x14ac:dyDescent="0.25">
      <c r="A80" s="1"/>
      <c r="B80" s="33"/>
      <c r="C80" s="33" t="s">
        <v>110</v>
      </c>
      <c r="D80" s="33"/>
      <c r="E80" s="33"/>
      <c r="F80" s="271"/>
      <c r="G80" s="33"/>
      <c r="H80" s="129"/>
      <c r="I80" s="129"/>
      <c r="J80" s="129"/>
      <c r="K80" s="129"/>
      <c r="L80" s="129"/>
      <c r="M80" s="129"/>
      <c r="N80" s="272"/>
      <c r="O80" s="272"/>
      <c r="P80" s="272"/>
      <c r="Q80" s="272"/>
      <c r="R80" s="272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</row>
    <row r="81" spans="1:39" ht="15.75" customHeight="1" x14ac:dyDescent="0.25">
      <c r="A81" s="1"/>
      <c r="B81" s="33"/>
      <c r="C81" s="33" t="s">
        <v>111</v>
      </c>
      <c r="D81" s="33"/>
      <c r="E81" s="33"/>
      <c r="F81" s="271"/>
      <c r="G81" s="33"/>
      <c r="H81" s="129"/>
      <c r="I81" s="129"/>
      <c r="J81" s="129"/>
      <c r="K81" s="129"/>
      <c r="L81" s="129"/>
      <c r="M81" s="129"/>
      <c r="N81" s="272"/>
      <c r="O81" s="272"/>
      <c r="P81" s="272"/>
      <c r="Q81" s="272"/>
      <c r="R81" s="272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</row>
    <row r="82" spans="1:39" ht="15.75" customHeight="1" x14ac:dyDescent="0.25">
      <c r="A82" s="1"/>
      <c r="B82" s="33"/>
      <c r="C82" s="33"/>
      <c r="D82" s="33"/>
      <c r="E82" s="33"/>
      <c r="F82" s="271"/>
      <c r="G82" s="33"/>
      <c r="H82" s="129"/>
      <c r="I82" s="129"/>
      <c r="J82" s="129"/>
      <c r="K82" s="129"/>
      <c r="L82" s="129"/>
      <c r="M82" s="129"/>
      <c r="N82" s="272"/>
      <c r="O82" s="272"/>
      <c r="P82" s="272"/>
      <c r="Q82" s="272"/>
      <c r="R82" s="27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</row>
    <row r="83" spans="1:39" ht="15.75" customHeight="1" x14ac:dyDescent="0.25">
      <c r="A83" s="1"/>
      <c r="B83" s="33"/>
      <c r="C83" s="33" t="s">
        <v>2036</v>
      </c>
      <c r="D83" s="229" t="s">
        <v>2027</v>
      </c>
      <c r="E83" s="33"/>
      <c r="F83" s="271"/>
      <c r="G83" s="33"/>
      <c r="H83" s="129"/>
      <c r="I83" s="129"/>
      <c r="J83" s="129"/>
      <c r="K83" s="129"/>
      <c r="L83" s="129"/>
      <c r="M83" s="129"/>
      <c r="N83" s="272"/>
      <c r="O83" s="272"/>
      <c r="P83" s="272"/>
      <c r="Q83" s="272"/>
      <c r="R83" s="272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</row>
    <row r="84" spans="1:39" ht="15.75" customHeight="1" x14ac:dyDescent="0.25">
      <c r="A84" s="1"/>
      <c r="B84" s="33"/>
      <c r="C84" s="33" t="s">
        <v>2042</v>
      </c>
      <c r="D84" s="229" t="s">
        <v>2029</v>
      </c>
      <c r="E84" s="33"/>
      <c r="F84" s="271"/>
      <c r="G84" s="33"/>
      <c r="H84" s="129"/>
      <c r="I84" s="129"/>
      <c r="J84" s="129"/>
      <c r="K84" s="129"/>
      <c r="L84" s="129"/>
      <c r="M84" s="129"/>
      <c r="N84" s="272"/>
      <c r="O84" s="272"/>
      <c r="P84" s="272"/>
      <c r="Q84" s="272"/>
      <c r="R84" s="272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</row>
    <row r="85" spans="1:39" ht="15.75" customHeight="1" x14ac:dyDescent="0.25">
      <c r="A85" s="1"/>
      <c r="B85" s="33"/>
      <c r="C85" s="95" t="s">
        <v>2110</v>
      </c>
      <c r="D85" s="229" t="s">
        <v>2111</v>
      </c>
      <c r="E85" s="33"/>
      <c r="F85" s="271"/>
      <c r="G85" s="33"/>
      <c r="H85" s="129"/>
      <c r="I85" s="129"/>
      <c r="J85" s="129"/>
      <c r="K85" s="129"/>
      <c r="L85" s="129"/>
      <c r="M85" s="129"/>
      <c r="N85" s="272"/>
      <c r="O85" s="272"/>
      <c r="P85" s="272"/>
      <c r="Q85" s="272"/>
      <c r="R85" s="272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</row>
    <row r="86" spans="1:39" ht="15.75" customHeight="1" x14ac:dyDescent="0.25">
      <c r="A86" s="1"/>
      <c r="B86" s="33"/>
      <c r="C86" s="95" t="s">
        <v>2112</v>
      </c>
      <c r="D86" s="229" t="s">
        <v>2111</v>
      </c>
      <c r="E86" s="33"/>
      <c r="F86" s="271"/>
      <c r="G86" s="33"/>
      <c r="H86" s="129"/>
      <c r="I86" s="129"/>
      <c r="J86" s="129"/>
      <c r="K86" s="129"/>
      <c r="L86" s="129"/>
      <c r="M86" s="129"/>
      <c r="N86" s="272"/>
      <c r="O86" s="272"/>
      <c r="P86" s="272"/>
      <c r="Q86" s="272"/>
      <c r="R86" s="272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</row>
    <row r="87" spans="1:39" ht="15.75" customHeight="1" x14ac:dyDescent="0.25">
      <c r="A87" s="1"/>
      <c r="B87" s="33"/>
      <c r="C87" s="95" t="s">
        <v>2113</v>
      </c>
      <c r="D87" s="229" t="s">
        <v>2111</v>
      </c>
      <c r="E87" s="33"/>
      <c r="F87" s="271"/>
      <c r="G87" s="33"/>
      <c r="H87" s="129"/>
      <c r="I87" s="129"/>
      <c r="J87" s="129"/>
      <c r="K87" s="129"/>
      <c r="L87" s="129"/>
      <c r="M87" s="129"/>
      <c r="N87" s="272"/>
      <c r="O87" s="272"/>
      <c r="P87" s="272"/>
      <c r="Q87" s="272"/>
      <c r="R87" s="272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</row>
    <row r="88" spans="1:39" ht="15.75" customHeight="1" x14ac:dyDescent="0.25">
      <c r="A88" s="1"/>
      <c r="B88" s="33"/>
      <c r="C88" s="95" t="s">
        <v>2114</v>
      </c>
      <c r="D88" s="229" t="s">
        <v>2111</v>
      </c>
      <c r="E88" s="33"/>
      <c r="F88" s="271"/>
      <c r="G88" s="33"/>
      <c r="H88" s="129"/>
      <c r="I88" s="129"/>
      <c r="J88" s="129"/>
      <c r="K88" s="129"/>
      <c r="L88" s="129"/>
      <c r="M88" s="129"/>
      <c r="N88" s="272"/>
      <c r="O88" s="272"/>
      <c r="P88" s="272"/>
      <c r="Q88" s="272"/>
      <c r="R88" s="272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</row>
    <row r="89" spans="1:39" ht="15.75" customHeight="1" x14ac:dyDescent="0.25">
      <c r="A89" s="1"/>
      <c r="B89" s="33"/>
      <c r="C89" s="95" t="s">
        <v>2041</v>
      </c>
      <c r="D89" s="229" t="s">
        <v>2029</v>
      </c>
      <c r="E89" s="33"/>
      <c r="F89" s="271"/>
      <c r="G89" s="33"/>
      <c r="H89" s="129"/>
      <c r="I89" s="129"/>
      <c r="J89" s="129"/>
      <c r="K89" s="129"/>
      <c r="L89" s="129"/>
      <c r="M89" s="129"/>
      <c r="N89" s="272"/>
      <c r="O89" s="272"/>
      <c r="P89" s="272"/>
      <c r="Q89" s="272"/>
      <c r="R89" s="272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</row>
    <row r="90" spans="1:39" ht="15.75" customHeight="1" x14ac:dyDescent="0.25">
      <c r="A90" s="1"/>
      <c r="B90" s="33"/>
      <c r="C90" s="95" t="s">
        <v>2044</v>
      </c>
      <c r="D90" s="229" t="s">
        <v>2029</v>
      </c>
      <c r="E90" s="33"/>
      <c r="F90" s="271"/>
      <c r="G90" s="33"/>
      <c r="H90" s="129"/>
      <c r="I90" s="129"/>
      <c r="J90" s="129"/>
      <c r="K90" s="129"/>
      <c r="L90" s="129"/>
      <c r="M90" s="129"/>
      <c r="N90" s="272"/>
      <c r="O90" s="272"/>
      <c r="P90" s="272"/>
      <c r="Q90" s="272"/>
      <c r="R90" s="272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ht="15.75" customHeight="1" x14ac:dyDescent="0.25">
      <c r="A91" s="1"/>
      <c r="B91" s="33"/>
      <c r="C91" s="95" t="s">
        <v>2045</v>
      </c>
      <c r="D91" s="229" t="s">
        <v>2029</v>
      </c>
      <c r="E91" s="33"/>
      <c r="F91" s="271"/>
      <c r="G91" s="33"/>
      <c r="H91" s="129"/>
      <c r="I91" s="129"/>
      <c r="J91" s="129"/>
      <c r="K91" s="129"/>
      <c r="L91" s="129"/>
      <c r="M91" s="129"/>
      <c r="N91" s="272"/>
      <c r="O91" s="272"/>
      <c r="P91" s="272"/>
      <c r="Q91" s="272"/>
      <c r="R91" s="272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</row>
    <row r="92" spans="1:39" ht="15.75" customHeight="1" x14ac:dyDescent="0.25">
      <c r="A92" s="1"/>
      <c r="B92" s="33"/>
      <c r="C92" s="95" t="s">
        <v>2046</v>
      </c>
      <c r="D92" s="229" t="s">
        <v>2029</v>
      </c>
      <c r="E92" s="33"/>
      <c r="F92" s="271"/>
      <c r="G92" s="33"/>
      <c r="H92" s="129"/>
      <c r="I92" s="129"/>
      <c r="J92" s="129"/>
      <c r="K92" s="129"/>
      <c r="L92" s="129"/>
      <c r="M92" s="129"/>
      <c r="N92" s="272"/>
      <c r="O92" s="272"/>
      <c r="P92" s="272"/>
      <c r="Q92" s="272"/>
      <c r="R92" s="272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ht="15.75" customHeight="1" x14ac:dyDescent="0.25">
      <c r="A93" s="1"/>
      <c r="B93" s="33"/>
      <c r="C93" s="95" t="s">
        <v>2047</v>
      </c>
      <c r="D93" s="229" t="s">
        <v>2029</v>
      </c>
      <c r="E93" s="33"/>
      <c r="F93" s="271"/>
      <c r="G93" s="33"/>
      <c r="H93" s="129"/>
      <c r="I93" s="129"/>
      <c r="J93" s="129"/>
      <c r="K93" s="129"/>
      <c r="L93" s="129"/>
      <c r="M93" s="129"/>
      <c r="N93" s="272"/>
      <c r="O93" s="272"/>
      <c r="P93" s="272"/>
      <c r="Q93" s="272"/>
      <c r="R93" s="272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</row>
    <row r="94" spans="1:39" ht="15.75" customHeight="1" x14ac:dyDescent="0.25">
      <c r="A94" s="1"/>
      <c r="B94" s="33"/>
      <c r="C94" s="95" t="s">
        <v>2048</v>
      </c>
      <c r="D94" s="229" t="s">
        <v>2029</v>
      </c>
      <c r="E94" s="33"/>
      <c r="F94" s="271"/>
      <c r="G94" s="33"/>
      <c r="H94" s="129"/>
      <c r="I94" s="129"/>
      <c r="J94" s="129"/>
      <c r="K94" s="129"/>
      <c r="L94" s="129"/>
      <c r="M94" s="129"/>
      <c r="N94" s="272"/>
      <c r="O94" s="272"/>
      <c r="P94" s="272"/>
      <c r="Q94" s="272"/>
      <c r="R94" s="272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</row>
    <row r="95" spans="1:39" ht="15.75" customHeight="1" x14ac:dyDescent="0.25">
      <c r="A95" s="1"/>
      <c r="B95" s="33"/>
      <c r="C95" s="95" t="s">
        <v>2049</v>
      </c>
      <c r="D95" s="229" t="s">
        <v>2029</v>
      </c>
      <c r="E95" s="33"/>
      <c r="F95" s="271"/>
      <c r="G95" s="33"/>
      <c r="H95" s="129"/>
      <c r="I95" s="129"/>
      <c r="J95" s="129"/>
      <c r="K95" s="129"/>
      <c r="L95" s="129"/>
      <c r="M95" s="129"/>
      <c r="N95" s="272"/>
      <c r="O95" s="272"/>
      <c r="P95" s="272"/>
      <c r="Q95" s="272"/>
      <c r="R95" s="272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</row>
    <row r="96" spans="1:39" ht="15.75" customHeight="1" x14ac:dyDescent="0.25">
      <c r="A96" s="1"/>
      <c r="B96" s="33"/>
      <c r="C96" s="95" t="s">
        <v>2115</v>
      </c>
      <c r="D96" s="229" t="s">
        <v>2111</v>
      </c>
      <c r="E96" s="33"/>
      <c r="F96" s="271"/>
      <c r="G96" s="33"/>
      <c r="H96" s="129"/>
      <c r="I96" s="129"/>
      <c r="J96" s="129"/>
      <c r="K96" s="129"/>
      <c r="L96" s="129"/>
      <c r="M96" s="129"/>
      <c r="N96" s="272"/>
      <c r="O96" s="272"/>
      <c r="P96" s="272"/>
      <c r="Q96" s="272"/>
      <c r="R96" s="272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</row>
    <row r="97" spans="1:39" ht="15.75" customHeight="1" x14ac:dyDescent="0.25">
      <c r="A97" s="1"/>
      <c r="B97" s="33"/>
      <c r="C97" s="95" t="s">
        <v>2050</v>
      </c>
      <c r="D97" s="229" t="s">
        <v>2029</v>
      </c>
      <c r="E97" s="33"/>
      <c r="F97" s="271"/>
      <c r="G97" s="33"/>
      <c r="H97" s="129"/>
      <c r="I97" s="129"/>
      <c r="J97" s="129"/>
      <c r="K97" s="129"/>
      <c r="L97" s="129"/>
      <c r="M97" s="129"/>
      <c r="N97" s="272"/>
      <c r="O97" s="272"/>
      <c r="P97" s="272"/>
      <c r="Q97" s="272"/>
      <c r="R97" s="272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</row>
    <row r="98" spans="1:39" ht="15.75" customHeight="1" x14ac:dyDescent="0.25">
      <c r="A98" s="1"/>
      <c r="B98" s="33"/>
      <c r="C98" s="95" t="s">
        <v>2116</v>
      </c>
      <c r="D98" s="273" t="s">
        <v>2117</v>
      </c>
      <c r="E98" s="33"/>
      <c r="F98" s="271"/>
      <c r="G98" s="33"/>
      <c r="H98" s="129"/>
      <c r="I98" s="129"/>
      <c r="J98" s="129"/>
      <c r="K98" s="129"/>
      <c r="L98" s="129"/>
      <c r="M98" s="129"/>
      <c r="N98" s="272"/>
      <c r="O98" s="272"/>
      <c r="P98" s="272"/>
      <c r="Q98" s="272"/>
      <c r="R98" s="272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</row>
    <row r="99" spans="1:39" ht="15.75" customHeight="1" x14ac:dyDescent="0.25">
      <c r="A99" s="1"/>
      <c r="B99" s="33"/>
      <c r="C99" s="95" t="s">
        <v>2056</v>
      </c>
      <c r="D99" s="229" t="s">
        <v>2029</v>
      </c>
      <c r="E99" s="33"/>
      <c r="F99" s="271"/>
      <c r="G99" s="33"/>
      <c r="H99" s="129"/>
      <c r="I99" s="129"/>
      <c r="J99" s="129"/>
      <c r="K99" s="129"/>
      <c r="L99" s="129"/>
      <c r="M99" s="129"/>
      <c r="N99" s="272"/>
      <c r="O99" s="272"/>
      <c r="P99" s="272"/>
      <c r="Q99" s="272"/>
      <c r="R99" s="272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</row>
    <row r="100" spans="1:39" ht="15.75" customHeight="1" x14ac:dyDescent="0.25">
      <c r="A100" s="1"/>
      <c r="B100" s="33"/>
      <c r="C100" s="95" t="s">
        <v>2051</v>
      </c>
      <c r="D100" s="229" t="s">
        <v>2029</v>
      </c>
      <c r="E100" s="33"/>
      <c r="F100" s="271"/>
      <c r="G100" s="33"/>
      <c r="H100" s="129"/>
      <c r="I100" s="129"/>
      <c r="J100" s="129"/>
      <c r="K100" s="129"/>
      <c r="L100" s="129"/>
      <c r="M100" s="129"/>
      <c r="N100" s="272"/>
      <c r="O100" s="272"/>
      <c r="P100" s="272"/>
      <c r="Q100" s="272"/>
      <c r="R100" s="272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</row>
    <row r="101" spans="1:39" ht="15.75" customHeight="1" x14ac:dyDescent="0.25">
      <c r="A101" s="1"/>
      <c r="B101" s="33"/>
      <c r="C101" s="95" t="s">
        <v>2118</v>
      </c>
      <c r="D101" s="229" t="s">
        <v>2111</v>
      </c>
      <c r="E101" s="33"/>
      <c r="F101" s="271"/>
      <c r="G101" s="33"/>
      <c r="H101" s="129"/>
      <c r="I101" s="129"/>
      <c r="J101" s="129"/>
      <c r="K101" s="129"/>
      <c r="L101" s="129"/>
      <c r="M101" s="129"/>
      <c r="N101" s="272"/>
      <c r="O101" s="272"/>
      <c r="P101" s="272"/>
      <c r="Q101" s="272"/>
      <c r="R101" s="272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</row>
    <row r="102" spans="1:39" ht="15.75" customHeight="1" x14ac:dyDescent="0.25">
      <c r="A102" s="1"/>
      <c r="B102" s="33"/>
      <c r="C102" s="95" t="s">
        <v>2061</v>
      </c>
      <c r="D102" s="229" t="s">
        <v>2062</v>
      </c>
      <c r="E102" s="33"/>
      <c r="F102" s="271"/>
      <c r="G102" s="33"/>
      <c r="H102" s="129"/>
      <c r="I102" s="129"/>
      <c r="J102" s="129"/>
      <c r="K102" s="129"/>
      <c r="L102" s="129"/>
      <c r="M102" s="129"/>
      <c r="N102" s="272"/>
      <c r="O102" s="272"/>
      <c r="P102" s="272"/>
      <c r="Q102" s="272"/>
      <c r="R102" s="272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ht="15.75" customHeight="1" x14ac:dyDescent="0.25">
      <c r="A103" s="1"/>
      <c r="B103" s="33"/>
      <c r="C103" s="95" t="s">
        <v>2119</v>
      </c>
      <c r="D103" s="229" t="s">
        <v>2120</v>
      </c>
      <c r="E103" s="33"/>
      <c r="F103" s="271"/>
      <c r="G103" s="33"/>
      <c r="H103" s="129"/>
      <c r="I103" s="129"/>
      <c r="J103" s="129"/>
      <c r="K103" s="129"/>
      <c r="L103" s="129"/>
      <c r="M103" s="129"/>
      <c r="N103" s="272"/>
      <c r="O103" s="272"/>
      <c r="P103" s="272"/>
      <c r="Q103" s="272"/>
      <c r="R103" s="272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</row>
    <row r="104" spans="1:39" ht="15.75" customHeight="1" x14ac:dyDescent="0.25">
      <c r="A104" s="1"/>
      <c r="B104" s="33"/>
      <c r="C104" s="95" t="s">
        <v>2052</v>
      </c>
      <c r="D104" s="229" t="s">
        <v>2053</v>
      </c>
      <c r="E104" s="33"/>
      <c r="F104" s="271"/>
      <c r="G104" s="33"/>
      <c r="H104" s="129"/>
      <c r="I104" s="129"/>
      <c r="J104" s="129"/>
      <c r="K104" s="129"/>
      <c r="L104" s="129"/>
      <c r="M104" s="129"/>
      <c r="N104" s="272"/>
      <c r="O104" s="272"/>
      <c r="P104" s="272"/>
      <c r="Q104" s="272"/>
      <c r="R104" s="272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</row>
    <row r="105" spans="1:39" ht="15.75" customHeight="1" x14ac:dyDescent="0.25">
      <c r="A105" s="1"/>
      <c r="B105" s="33"/>
      <c r="C105" s="95" t="s">
        <v>2054</v>
      </c>
      <c r="D105" s="229" t="s">
        <v>2055</v>
      </c>
      <c r="E105" s="33"/>
      <c r="F105" s="271"/>
      <c r="G105" s="33"/>
      <c r="H105" s="129"/>
      <c r="I105" s="129"/>
      <c r="J105" s="129"/>
      <c r="K105" s="129"/>
      <c r="L105" s="129"/>
      <c r="M105" s="129"/>
      <c r="N105" s="272"/>
      <c r="O105" s="272"/>
      <c r="P105" s="272"/>
      <c r="Q105" s="272"/>
      <c r="R105" s="272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39" ht="15.75" customHeight="1" x14ac:dyDescent="0.25">
      <c r="A106" s="1"/>
      <c r="B106" s="33"/>
      <c r="C106" s="95" t="s">
        <v>2058</v>
      </c>
      <c r="D106" s="229" t="s">
        <v>2029</v>
      </c>
      <c r="E106" s="33"/>
      <c r="F106" s="271"/>
      <c r="G106" s="33"/>
      <c r="H106" s="129"/>
      <c r="I106" s="129"/>
      <c r="J106" s="129"/>
      <c r="K106" s="129"/>
      <c r="L106" s="129"/>
      <c r="M106" s="129"/>
      <c r="N106" s="272"/>
      <c r="O106" s="272"/>
      <c r="P106" s="272"/>
      <c r="Q106" s="272"/>
      <c r="R106" s="272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39" ht="15.75" customHeight="1" x14ac:dyDescent="0.25">
      <c r="A107" s="1"/>
      <c r="B107" s="33"/>
      <c r="C107" s="95" t="s">
        <v>2121</v>
      </c>
      <c r="D107" s="229" t="s">
        <v>2029</v>
      </c>
      <c r="E107" s="33"/>
      <c r="F107" s="271"/>
      <c r="G107" s="33"/>
      <c r="H107" s="129"/>
      <c r="I107" s="129"/>
      <c r="J107" s="129"/>
      <c r="K107" s="129"/>
      <c r="L107" s="129"/>
      <c r="M107" s="129"/>
      <c r="N107" s="272"/>
      <c r="O107" s="272"/>
      <c r="P107" s="272"/>
      <c r="Q107" s="272"/>
      <c r="R107" s="272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39" ht="15.75" customHeight="1" x14ac:dyDescent="0.25">
      <c r="A108" s="1"/>
      <c r="B108" s="33"/>
      <c r="C108" s="95" t="s">
        <v>2060</v>
      </c>
      <c r="D108" s="229" t="s">
        <v>2029</v>
      </c>
      <c r="E108" s="33"/>
      <c r="F108" s="271"/>
      <c r="G108" s="33"/>
      <c r="H108" s="129"/>
      <c r="I108" s="129"/>
      <c r="J108" s="129"/>
      <c r="K108" s="129"/>
      <c r="L108" s="129"/>
      <c r="M108" s="129"/>
      <c r="N108" s="272"/>
      <c r="O108" s="272"/>
      <c r="P108" s="272"/>
      <c r="Q108" s="272"/>
      <c r="R108" s="272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39" ht="15.75" customHeight="1" x14ac:dyDescent="0.25">
      <c r="A109" s="1"/>
      <c r="B109" s="33"/>
      <c r="C109" s="95" t="s">
        <v>2122</v>
      </c>
      <c r="D109" s="274" t="s">
        <v>2029</v>
      </c>
      <c r="E109" s="33"/>
      <c r="F109" s="271"/>
      <c r="G109" s="33"/>
      <c r="H109" s="129"/>
      <c r="I109" s="129"/>
      <c r="J109" s="129"/>
      <c r="K109" s="129"/>
      <c r="L109" s="129"/>
      <c r="M109" s="129"/>
      <c r="N109" s="272"/>
      <c r="O109" s="272"/>
      <c r="P109" s="272"/>
      <c r="Q109" s="272"/>
      <c r="R109" s="272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39" ht="15.75" customHeight="1" x14ac:dyDescent="0.25">
      <c r="A110" s="1"/>
      <c r="B110" s="33"/>
      <c r="C110" s="95" t="s">
        <v>2123</v>
      </c>
      <c r="D110" s="274" t="s">
        <v>2029</v>
      </c>
      <c r="E110" s="33"/>
      <c r="F110" s="271"/>
      <c r="G110" s="33"/>
      <c r="H110" s="129"/>
      <c r="I110" s="129"/>
      <c r="J110" s="129"/>
      <c r="K110" s="129"/>
      <c r="L110" s="129"/>
      <c r="M110" s="129"/>
      <c r="N110" s="272"/>
      <c r="O110" s="272"/>
      <c r="P110" s="272"/>
      <c r="Q110" s="272"/>
      <c r="R110" s="272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39" ht="15.75" customHeight="1" x14ac:dyDescent="0.25">
      <c r="A111" s="1"/>
      <c r="B111" s="33"/>
      <c r="C111" s="95" t="s">
        <v>2124</v>
      </c>
      <c r="D111" s="274" t="s">
        <v>2125</v>
      </c>
      <c r="E111" s="33"/>
      <c r="F111" s="271"/>
      <c r="G111" s="33"/>
      <c r="H111" s="129"/>
      <c r="I111" s="129"/>
      <c r="J111" s="129"/>
      <c r="K111" s="129"/>
      <c r="L111" s="129"/>
      <c r="M111" s="129"/>
      <c r="N111" s="272"/>
      <c r="O111" s="272"/>
      <c r="P111" s="272"/>
      <c r="Q111" s="272"/>
      <c r="R111" s="272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39" ht="15.75" customHeight="1" x14ac:dyDescent="0.25">
      <c r="A112" s="1"/>
      <c r="B112" s="33"/>
      <c r="C112" s="95" t="s">
        <v>2065</v>
      </c>
      <c r="D112" s="274" t="s">
        <v>2029</v>
      </c>
      <c r="E112" s="33"/>
      <c r="F112" s="271"/>
      <c r="G112" s="33"/>
      <c r="H112" s="129"/>
      <c r="I112" s="129"/>
      <c r="J112" s="129"/>
      <c r="K112" s="129"/>
      <c r="L112" s="129"/>
      <c r="M112" s="129"/>
      <c r="N112" s="272"/>
      <c r="O112" s="272"/>
      <c r="P112" s="272"/>
      <c r="Q112" s="272"/>
      <c r="R112" s="272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1:39" ht="15.75" customHeight="1" x14ac:dyDescent="0.25">
      <c r="A113" s="1"/>
      <c r="B113" s="33"/>
      <c r="C113" s="95" t="s">
        <v>2126</v>
      </c>
      <c r="D113" s="229" t="s">
        <v>2111</v>
      </c>
      <c r="E113" s="33"/>
      <c r="F113" s="271"/>
      <c r="G113" s="33"/>
      <c r="H113" s="129"/>
      <c r="I113" s="129"/>
      <c r="J113" s="129"/>
      <c r="K113" s="129"/>
      <c r="L113" s="129"/>
      <c r="M113" s="129"/>
      <c r="N113" s="272"/>
      <c r="O113" s="272"/>
      <c r="P113" s="272"/>
      <c r="Q113" s="272"/>
      <c r="R113" s="272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1:39" ht="15.75" customHeight="1" x14ac:dyDescent="0.25">
      <c r="A114" s="1"/>
      <c r="B114" s="33"/>
      <c r="C114" s="275" t="s">
        <v>2063</v>
      </c>
      <c r="D114" s="229" t="s">
        <v>2064</v>
      </c>
      <c r="E114" s="33"/>
      <c r="F114" s="271"/>
      <c r="G114" s="33"/>
      <c r="H114" s="129"/>
      <c r="I114" s="129"/>
      <c r="J114" s="129"/>
      <c r="K114" s="129"/>
      <c r="L114" s="129"/>
      <c r="M114" s="129"/>
      <c r="N114" s="272"/>
      <c r="O114" s="272"/>
      <c r="P114" s="272"/>
      <c r="Q114" s="272"/>
      <c r="R114" s="272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1:39" ht="15.75" customHeight="1" x14ac:dyDescent="0.25">
      <c r="A115" s="1"/>
      <c r="B115" s="33"/>
      <c r="C115" s="95" t="s">
        <v>2127</v>
      </c>
      <c r="D115" s="229" t="s">
        <v>2027</v>
      </c>
      <c r="E115" s="33"/>
      <c r="F115" s="271"/>
      <c r="G115" s="33"/>
      <c r="H115" s="129"/>
      <c r="I115" s="129"/>
      <c r="J115" s="129"/>
      <c r="K115" s="129"/>
      <c r="L115" s="129"/>
      <c r="M115" s="129"/>
      <c r="N115" s="272"/>
      <c r="O115" s="272"/>
      <c r="P115" s="272"/>
      <c r="Q115" s="272"/>
      <c r="R115" s="272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1:39" ht="15.75" customHeight="1" x14ac:dyDescent="0.25">
      <c r="A116" s="1"/>
      <c r="B116" s="33"/>
      <c r="C116" s="95" t="s">
        <v>2067</v>
      </c>
      <c r="D116" s="229" t="s">
        <v>2029</v>
      </c>
      <c r="E116" s="33"/>
      <c r="F116" s="271"/>
      <c r="G116" s="33"/>
      <c r="H116" s="129"/>
      <c r="I116" s="129"/>
      <c r="J116" s="129"/>
      <c r="K116" s="129"/>
      <c r="L116" s="129"/>
      <c r="M116" s="129"/>
      <c r="N116" s="272"/>
      <c r="O116" s="272"/>
      <c r="P116" s="272"/>
      <c r="Q116" s="272"/>
      <c r="R116" s="272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1:39" ht="15.75" customHeight="1" x14ac:dyDescent="0.25">
      <c r="A117" s="1"/>
      <c r="B117" s="33"/>
      <c r="C117" s="95" t="s">
        <v>2068</v>
      </c>
      <c r="D117" s="229" t="s">
        <v>2029</v>
      </c>
      <c r="E117" s="33"/>
      <c r="F117" s="271"/>
      <c r="G117" s="33"/>
      <c r="H117" s="129"/>
      <c r="I117" s="129"/>
      <c r="J117" s="129"/>
      <c r="K117" s="129"/>
      <c r="L117" s="129"/>
      <c r="M117" s="129"/>
      <c r="N117" s="272"/>
      <c r="O117" s="272"/>
      <c r="P117" s="272"/>
      <c r="Q117" s="272"/>
      <c r="R117" s="272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ht="15.75" customHeight="1" x14ac:dyDescent="0.25">
      <c r="A118" s="1"/>
      <c r="B118" s="33"/>
      <c r="C118" s="95" t="s">
        <v>2069</v>
      </c>
      <c r="D118" s="229" t="s">
        <v>2029</v>
      </c>
      <c r="E118" s="33"/>
      <c r="F118" s="271"/>
      <c r="G118" s="33"/>
      <c r="H118" s="129"/>
      <c r="I118" s="129"/>
      <c r="J118" s="129"/>
      <c r="K118" s="129"/>
      <c r="L118" s="129"/>
      <c r="M118" s="129"/>
      <c r="N118" s="272"/>
      <c r="O118" s="272"/>
      <c r="P118" s="272"/>
      <c r="Q118" s="272"/>
      <c r="R118" s="272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ht="15.75" customHeight="1" x14ac:dyDescent="0.25">
      <c r="A119" s="1"/>
      <c r="B119" s="33"/>
      <c r="C119" s="95" t="s">
        <v>2070</v>
      </c>
      <c r="D119" s="229" t="s">
        <v>2029</v>
      </c>
      <c r="E119" s="33"/>
      <c r="F119" s="271"/>
      <c r="G119" s="33"/>
      <c r="H119" s="129"/>
      <c r="I119" s="129"/>
      <c r="J119" s="129"/>
      <c r="K119" s="129"/>
      <c r="L119" s="129"/>
      <c r="M119" s="129"/>
      <c r="N119" s="272"/>
      <c r="O119" s="272"/>
      <c r="P119" s="272"/>
      <c r="Q119" s="272"/>
      <c r="R119" s="272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1:39" ht="15.75" customHeight="1" x14ac:dyDescent="0.25">
      <c r="A120" s="1"/>
      <c r="B120" s="33"/>
      <c r="C120" s="95" t="s">
        <v>2128</v>
      </c>
      <c r="D120" s="229" t="s">
        <v>2111</v>
      </c>
      <c r="E120" s="33"/>
      <c r="F120" s="271"/>
      <c r="G120" s="33"/>
      <c r="H120" s="129"/>
      <c r="I120" s="129"/>
      <c r="J120" s="129"/>
      <c r="K120" s="129"/>
      <c r="L120" s="129"/>
      <c r="M120" s="129"/>
      <c r="N120" s="272"/>
      <c r="O120" s="272"/>
      <c r="P120" s="272"/>
      <c r="Q120" s="272"/>
      <c r="R120" s="272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1:39" ht="15.75" customHeight="1" x14ac:dyDescent="0.25">
      <c r="A121" s="1"/>
      <c r="B121" s="33"/>
      <c r="C121" s="95" t="s">
        <v>2071</v>
      </c>
      <c r="D121" s="229" t="s">
        <v>2029</v>
      </c>
      <c r="E121" s="33"/>
      <c r="F121" s="271"/>
      <c r="G121" s="33"/>
      <c r="H121" s="129"/>
      <c r="I121" s="129"/>
      <c r="J121" s="129"/>
      <c r="K121" s="129"/>
      <c r="L121" s="129"/>
      <c r="M121" s="129"/>
      <c r="N121" s="272"/>
      <c r="O121" s="272"/>
      <c r="P121" s="272"/>
      <c r="Q121" s="272"/>
      <c r="R121" s="272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1:39" ht="15.75" customHeight="1" x14ac:dyDescent="0.25">
      <c r="A122" s="1"/>
      <c r="B122" s="33"/>
      <c r="C122" s="95" t="s">
        <v>2129</v>
      </c>
      <c r="D122" s="229" t="s">
        <v>2111</v>
      </c>
      <c r="E122" s="33"/>
      <c r="F122" s="271"/>
      <c r="G122" s="33"/>
      <c r="H122" s="129"/>
      <c r="I122" s="129"/>
      <c r="J122" s="129"/>
      <c r="K122" s="129"/>
      <c r="L122" s="129"/>
      <c r="M122" s="129"/>
      <c r="N122" s="272"/>
      <c r="O122" s="272"/>
      <c r="P122" s="272"/>
      <c r="Q122" s="272"/>
      <c r="R122" s="272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  <row r="123" spans="1:39" ht="15.75" customHeight="1" x14ac:dyDescent="0.25">
      <c r="A123" s="1"/>
      <c r="B123" s="33"/>
      <c r="C123" s="95" t="s">
        <v>2072</v>
      </c>
      <c r="D123" s="229" t="s">
        <v>2029</v>
      </c>
      <c r="E123" s="33"/>
      <c r="F123" s="271"/>
      <c r="G123" s="33"/>
      <c r="H123" s="129"/>
      <c r="I123" s="129"/>
      <c r="J123" s="129"/>
      <c r="K123" s="129"/>
      <c r="L123" s="129"/>
      <c r="M123" s="129"/>
      <c r="N123" s="272"/>
      <c r="O123" s="272"/>
      <c r="P123" s="272"/>
      <c r="Q123" s="272"/>
      <c r="R123" s="272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</row>
    <row r="124" spans="1:39" ht="15.75" customHeight="1" x14ac:dyDescent="0.25">
      <c r="A124" s="1"/>
      <c r="B124" s="33"/>
      <c r="C124" s="95" t="s">
        <v>2072</v>
      </c>
      <c r="D124" s="229" t="s">
        <v>2111</v>
      </c>
      <c r="E124" s="33"/>
      <c r="F124" s="271"/>
      <c r="G124" s="33"/>
      <c r="H124" s="129"/>
      <c r="I124" s="129"/>
      <c r="J124" s="129"/>
      <c r="K124" s="129"/>
      <c r="L124" s="129"/>
      <c r="M124" s="129"/>
      <c r="N124" s="272"/>
      <c r="O124" s="272"/>
      <c r="P124" s="272"/>
      <c r="Q124" s="272"/>
      <c r="R124" s="272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1:39" ht="15.75" customHeight="1" x14ac:dyDescent="0.25">
      <c r="A125" s="1"/>
      <c r="B125" s="33"/>
      <c r="C125" s="95" t="s">
        <v>2073</v>
      </c>
      <c r="D125" s="229" t="s">
        <v>2029</v>
      </c>
      <c r="E125" s="33"/>
      <c r="F125" s="271"/>
      <c r="G125" s="33"/>
      <c r="H125" s="129"/>
      <c r="I125" s="129"/>
      <c r="J125" s="129"/>
      <c r="K125" s="129"/>
      <c r="L125" s="129"/>
      <c r="M125" s="129"/>
      <c r="N125" s="272"/>
      <c r="O125" s="272"/>
      <c r="P125" s="272"/>
      <c r="Q125" s="272"/>
      <c r="R125" s="272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</row>
    <row r="126" spans="1:39" ht="15.75" customHeight="1" x14ac:dyDescent="0.25">
      <c r="A126" s="1"/>
      <c r="B126" s="33"/>
      <c r="C126" s="95" t="s">
        <v>2130</v>
      </c>
      <c r="D126" s="229" t="s">
        <v>2111</v>
      </c>
      <c r="E126" s="33"/>
      <c r="F126" s="271"/>
      <c r="G126" s="33"/>
      <c r="H126" s="129"/>
      <c r="I126" s="129"/>
      <c r="J126" s="129"/>
      <c r="K126" s="129"/>
      <c r="L126" s="129"/>
      <c r="M126" s="129"/>
      <c r="N126" s="272"/>
      <c r="O126" s="272"/>
      <c r="P126" s="272"/>
      <c r="Q126" s="272"/>
      <c r="R126" s="272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</row>
    <row r="127" spans="1:39" ht="15.75" customHeight="1" x14ac:dyDescent="0.25">
      <c r="A127" s="1"/>
      <c r="B127" s="33"/>
      <c r="C127" s="95" t="s">
        <v>2074</v>
      </c>
      <c r="D127" s="229" t="s">
        <v>2029</v>
      </c>
      <c r="E127" s="33"/>
      <c r="F127" s="271"/>
      <c r="G127" s="33"/>
      <c r="H127" s="129"/>
      <c r="I127" s="129"/>
      <c r="J127" s="129"/>
      <c r="K127" s="129"/>
      <c r="L127" s="129"/>
      <c r="M127" s="129"/>
      <c r="N127" s="272"/>
      <c r="O127" s="272"/>
      <c r="P127" s="272"/>
      <c r="Q127" s="272"/>
      <c r="R127" s="272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</row>
    <row r="128" spans="1:39" ht="15.75" customHeight="1" x14ac:dyDescent="0.25">
      <c r="A128" s="1"/>
      <c r="B128" s="33"/>
      <c r="C128" s="95" t="s">
        <v>2075</v>
      </c>
      <c r="D128" s="229" t="s">
        <v>2029</v>
      </c>
      <c r="E128" s="33"/>
      <c r="F128" s="271"/>
      <c r="G128" s="33"/>
      <c r="H128" s="129"/>
      <c r="I128" s="129"/>
      <c r="J128" s="129"/>
      <c r="K128" s="129"/>
      <c r="L128" s="129"/>
      <c r="M128" s="129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</row>
    <row r="129" spans="1:39" ht="15.75" customHeight="1" x14ac:dyDescent="0.25">
      <c r="A129" s="1"/>
      <c r="B129" s="33"/>
      <c r="C129" s="95" t="s">
        <v>2076</v>
      </c>
      <c r="D129" s="229" t="s">
        <v>2029</v>
      </c>
      <c r="E129" s="33"/>
      <c r="F129" s="271"/>
      <c r="G129" s="33"/>
      <c r="H129" s="129"/>
      <c r="I129" s="129"/>
      <c r="J129" s="129"/>
      <c r="K129" s="129"/>
      <c r="L129" s="129"/>
      <c r="M129" s="129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ht="15.75" customHeight="1" x14ac:dyDescent="0.25">
      <c r="A130" s="1"/>
      <c r="B130" s="33"/>
      <c r="C130" s="95" t="s">
        <v>2131</v>
      </c>
      <c r="D130" s="229" t="s">
        <v>2111</v>
      </c>
      <c r="E130" s="33"/>
      <c r="F130" s="271"/>
      <c r="G130" s="33"/>
      <c r="H130" s="129"/>
      <c r="I130" s="129"/>
      <c r="J130" s="129"/>
      <c r="K130" s="129"/>
      <c r="L130" s="129"/>
      <c r="M130" s="129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ht="15.75" customHeight="1" x14ac:dyDescent="0.25">
      <c r="A131" s="1"/>
      <c r="B131" s="33"/>
      <c r="C131" s="95" t="s">
        <v>2077</v>
      </c>
      <c r="D131" s="229" t="s">
        <v>2029</v>
      </c>
      <c r="E131" s="33"/>
      <c r="F131" s="271"/>
      <c r="G131" s="33"/>
      <c r="H131" s="129"/>
      <c r="I131" s="129"/>
      <c r="J131" s="129"/>
      <c r="K131" s="129"/>
      <c r="L131" s="129"/>
      <c r="M131" s="129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</row>
    <row r="132" spans="1:39" ht="15.75" customHeight="1" x14ac:dyDescent="0.25">
      <c r="A132" s="1"/>
      <c r="B132" s="33"/>
      <c r="C132" s="95" t="s">
        <v>2132</v>
      </c>
      <c r="D132" s="229" t="s">
        <v>2111</v>
      </c>
      <c r="E132" s="33"/>
      <c r="F132" s="271"/>
      <c r="G132" s="33"/>
      <c r="H132" s="129"/>
      <c r="I132" s="129"/>
      <c r="J132" s="129"/>
      <c r="K132" s="129"/>
      <c r="L132" s="129"/>
      <c r="M132" s="129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ht="15.75" customHeight="1" x14ac:dyDescent="0.25">
      <c r="A133" s="1"/>
      <c r="B133" s="33"/>
      <c r="C133" s="95" t="s">
        <v>2078</v>
      </c>
      <c r="D133" s="229" t="s">
        <v>2029</v>
      </c>
      <c r="E133" s="33"/>
      <c r="F133" s="271"/>
      <c r="G133" s="33"/>
      <c r="H133" s="129"/>
      <c r="I133" s="129"/>
      <c r="J133" s="129"/>
      <c r="K133" s="129"/>
      <c r="L133" s="129"/>
      <c r="M133" s="129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ht="15.75" customHeight="1" x14ac:dyDescent="0.25">
      <c r="A134" s="1"/>
      <c r="B134" s="33"/>
      <c r="C134" s="95" t="s">
        <v>2079</v>
      </c>
      <c r="D134" s="229" t="s">
        <v>2029</v>
      </c>
      <c r="E134" s="33"/>
      <c r="F134" s="271"/>
      <c r="G134" s="33"/>
      <c r="H134" s="129"/>
      <c r="I134" s="129"/>
      <c r="J134" s="129"/>
      <c r="K134" s="129"/>
      <c r="L134" s="129"/>
      <c r="M134" s="129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</row>
    <row r="135" spans="1:39" ht="15.75" customHeight="1" x14ac:dyDescent="0.25">
      <c r="A135" s="1"/>
      <c r="B135" s="33"/>
      <c r="C135" s="95" t="s">
        <v>2080</v>
      </c>
      <c r="D135" s="229" t="s">
        <v>2027</v>
      </c>
      <c r="E135" s="33"/>
      <c r="F135" s="271"/>
      <c r="G135" s="33"/>
      <c r="H135" s="129"/>
      <c r="I135" s="129"/>
      <c r="J135" s="129"/>
      <c r="K135" s="129"/>
      <c r="L135" s="129"/>
      <c r="M135" s="129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ht="15.75" customHeight="1" x14ac:dyDescent="0.25">
      <c r="A136" s="1"/>
      <c r="B136" s="33"/>
      <c r="C136" s="95" t="s">
        <v>2133</v>
      </c>
      <c r="D136" s="229" t="s">
        <v>2111</v>
      </c>
      <c r="E136" s="33"/>
      <c r="F136" s="271"/>
      <c r="G136" s="33"/>
      <c r="H136" s="129"/>
      <c r="I136" s="129"/>
      <c r="J136" s="129"/>
      <c r="K136" s="129"/>
      <c r="L136" s="129"/>
      <c r="M136" s="129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</row>
    <row r="137" spans="1:39" ht="15.75" customHeight="1" x14ac:dyDescent="0.25">
      <c r="A137" s="1"/>
      <c r="B137" s="33"/>
      <c r="C137" s="95" t="s">
        <v>2081</v>
      </c>
      <c r="D137" s="229" t="s">
        <v>2029</v>
      </c>
      <c r="E137" s="33"/>
      <c r="F137" s="271"/>
      <c r="G137" s="33"/>
      <c r="H137" s="129"/>
      <c r="I137" s="129"/>
      <c r="J137" s="129"/>
      <c r="K137" s="129"/>
      <c r="L137" s="129"/>
      <c r="M137" s="129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ht="15.75" customHeight="1" x14ac:dyDescent="0.25">
      <c r="A138" s="1"/>
      <c r="B138" s="33"/>
      <c r="C138" s="95" t="s">
        <v>2082</v>
      </c>
      <c r="D138" s="229" t="s">
        <v>2029</v>
      </c>
      <c r="E138" s="33"/>
      <c r="F138" s="271"/>
      <c r="G138" s="33"/>
      <c r="H138" s="129"/>
      <c r="I138" s="129"/>
      <c r="J138" s="129"/>
      <c r="K138" s="129"/>
      <c r="L138" s="129"/>
      <c r="M138" s="129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ht="15.75" customHeight="1" x14ac:dyDescent="0.25">
      <c r="A139" s="1"/>
      <c r="B139" s="33"/>
      <c r="C139" s="95" t="s">
        <v>2134</v>
      </c>
      <c r="D139" s="229" t="s">
        <v>2111</v>
      </c>
      <c r="E139" s="33"/>
      <c r="F139" s="271"/>
      <c r="G139" s="33"/>
      <c r="H139" s="129"/>
      <c r="I139" s="129"/>
      <c r="J139" s="129"/>
      <c r="K139" s="129"/>
      <c r="L139" s="129"/>
      <c r="M139" s="129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</row>
    <row r="140" spans="1:39" ht="15.75" customHeight="1" x14ac:dyDescent="0.25">
      <c r="A140" s="1"/>
      <c r="B140" s="33"/>
      <c r="C140" s="95" t="s">
        <v>2083</v>
      </c>
      <c r="D140" s="229" t="s">
        <v>2084</v>
      </c>
      <c r="E140" s="33"/>
      <c r="F140" s="271"/>
      <c r="G140" s="33"/>
      <c r="H140" s="129"/>
      <c r="I140" s="129"/>
      <c r="J140" s="129"/>
      <c r="K140" s="129"/>
      <c r="L140" s="129"/>
      <c r="M140" s="129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</row>
    <row r="141" spans="1:39" ht="15.75" customHeight="1" x14ac:dyDescent="0.25">
      <c r="A141" s="1"/>
      <c r="B141" s="33"/>
      <c r="C141" s="95" t="s">
        <v>2085</v>
      </c>
      <c r="D141" s="229" t="s">
        <v>2029</v>
      </c>
      <c r="E141" s="33"/>
      <c r="F141" s="271"/>
      <c r="G141" s="33"/>
      <c r="H141" s="129"/>
      <c r="I141" s="129"/>
      <c r="J141" s="129"/>
      <c r="K141" s="129"/>
      <c r="L141" s="129"/>
      <c r="M141" s="129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</row>
    <row r="142" spans="1:39" ht="15.75" customHeight="1" x14ac:dyDescent="0.25">
      <c r="A142" s="1"/>
      <c r="B142" s="33"/>
      <c r="C142" s="95" t="s">
        <v>2135</v>
      </c>
      <c r="D142" s="229" t="s">
        <v>2111</v>
      </c>
      <c r="E142" s="33"/>
      <c r="F142" s="271"/>
      <c r="G142" s="33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</row>
    <row r="143" spans="1:39" ht="15.75" customHeight="1" x14ac:dyDescent="0.25">
      <c r="A143" s="1"/>
      <c r="B143" s="33"/>
      <c r="C143" s="95" t="s">
        <v>2136</v>
      </c>
      <c r="D143" s="229" t="s">
        <v>2111</v>
      </c>
      <c r="E143" s="33"/>
      <c r="F143" s="271"/>
      <c r="G143" s="33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</row>
    <row r="144" spans="1:39" ht="15.75" customHeight="1" x14ac:dyDescent="0.25">
      <c r="A144" s="1"/>
      <c r="B144" s="33"/>
      <c r="C144" s="95" t="s">
        <v>2137</v>
      </c>
      <c r="D144" s="229" t="s">
        <v>2111</v>
      </c>
      <c r="E144" s="33"/>
      <c r="F144" s="271"/>
      <c r="G144" s="33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</row>
    <row r="145" spans="1:39" ht="15.75" customHeight="1" x14ac:dyDescent="0.25">
      <c r="A145" s="1"/>
      <c r="B145" s="33"/>
      <c r="C145" s="95" t="s">
        <v>2138</v>
      </c>
      <c r="D145" s="229" t="s">
        <v>2120</v>
      </c>
      <c r="E145" s="33"/>
      <c r="F145" s="271"/>
      <c r="G145" s="33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ht="15.75" customHeight="1" x14ac:dyDescent="0.25">
      <c r="A146" s="1"/>
      <c r="B146" s="33"/>
      <c r="C146" s="95" t="s">
        <v>2139</v>
      </c>
      <c r="D146" s="229" t="s">
        <v>2087</v>
      </c>
      <c r="E146" s="33"/>
      <c r="F146" s="271"/>
      <c r="G146" s="33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ht="15.75" customHeight="1" x14ac:dyDescent="0.25">
      <c r="A147" s="1"/>
      <c r="B147" s="33"/>
      <c r="C147" s="95" t="s">
        <v>2140</v>
      </c>
      <c r="D147" s="229" t="s">
        <v>2111</v>
      </c>
      <c r="E147" s="33"/>
      <c r="F147" s="271"/>
      <c r="G147" s="33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</row>
    <row r="148" spans="1:39" ht="15.75" customHeight="1" x14ac:dyDescent="0.25">
      <c r="A148" s="1"/>
      <c r="B148" s="33"/>
      <c r="C148" s="95" t="s">
        <v>2089</v>
      </c>
      <c r="D148" s="229" t="s">
        <v>2029</v>
      </c>
      <c r="E148" s="33"/>
      <c r="F148" s="271"/>
      <c r="G148" s="33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</row>
    <row r="149" spans="1:39" ht="15.75" customHeight="1" x14ac:dyDescent="0.25">
      <c r="A149" s="1"/>
      <c r="B149" s="33"/>
      <c r="C149" s="95" t="s">
        <v>2090</v>
      </c>
      <c r="D149" s="229" t="s">
        <v>2091</v>
      </c>
      <c r="E149" s="33"/>
      <c r="F149" s="271"/>
      <c r="G149" s="33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</row>
    <row r="150" spans="1:39" ht="15.75" customHeight="1" x14ac:dyDescent="0.25">
      <c r="A150" s="1"/>
      <c r="B150" s="33"/>
      <c r="C150" s="95" t="s">
        <v>2092</v>
      </c>
      <c r="D150" s="229" t="s">
        <v>2029</v>
      </c>
      <c r="E150" s="33"/>
      <c r="F150" s="271"/>
      <c r="G150" s="33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</row>
    <row r="151" spans="1:39" ht="15.75" customHeight="1" x14ac:dyDescent="0.25">
      <c r="A151" s="1"/>
      <c r="B151" s="33"/>
      <c r="C151" s="95" t="s">
        <v>2141</v>
      </c>
      <c r="D151" s="229"/>
      <c r="E151" s="33"/>
      <c r="F151" s="271"/>
      <c r="G151" s="33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</row>
    <row r="152" spans="1:39" ht="15.75" customHeight="1" x14ac:dyDescent="0.25">
      <c r="A152" s="1"/>
      <c r="B152" s="33"/>
      <c r="C152" s="95" t="s">
        <v>2093</v>
      </c>
      <c r="D152" s="229" t="s">
        <v>2029</v>
      </c>
      <c r="E152" s="33"/>
      <c r="F152" s="271"/>
      <c r="G152" s="33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</row>
    <row r="153" spans="1:39" ht="15.75" customHeight="1" x14ac:dyDescent="0.25">
      <c r="A153" s="1"/>
      <c r="B153" s="33"/>
      <c r="C153" s="95" t="s">
        <v>2094</v>
      </c>
      <c r="D153" s="229" t="s">
        <v>2029</v>
      </c>
      <c r="E153" s="33"/>
      <c r="F153" s="271"/>
      <c r="G153" s="33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</row>
    <row r="154" spans="1:39" ht="15.75" customHeight="1" x14ac:dyDescent="0.25">
      <c r="A154" s="1"/>
      <c r="B154" s="33"/>
      <c r="C154" s="95" t="s">
        <v>2095</v>
      </c>
      <c r="D154" s="229" t="s">
        <v>2096</v>
      </c>
      <c r="E154" s="33"/>
      <c r="F154" s="271"/>
      <c r="G154" s="33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ht="15.75" customHeight="1" x14ac:dyDescent="0.25">
      <c r="A155" s="1"/>
      <c r="B155" s="33"/>
      <c r="C155" s="95" t="s">
        <v>2097</v>
      </c>
      <c r="D155" s="229" t="s">
        <v>2029</v>
      </c>
      <c r="E155" s="33"/>
      <c r="F155" s="271"/>
      <c r="G155" s="33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</row>
    <row r="156" spans="1:39" ht="15.75" customHeight="1" x14ac:dyDescent="0.25">
      <c r="A156" s="1"/>
      <c r="B156" s="33"/>
      <c r="C156" s="95" t="s">
        <v>2098</v>
      </c>
      <c r="D156" s="229" t="s">
        <v>2029</v>
      </c>
      <c r="E156" s="33"/>
      <c r="F156" s="271"/>
      <c r="G156" s="33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</row>
    <row r="157" spans="1:39" ht="15.75" customHeight="1" x14ac:dyDescent="0.25">
      <c r="A157" s="1"/>
      <c r="B157" s="33"/>
      <c r="C157" s="33"/>
      <c r="D157" s="33"/>
      <c r="E157" s="33"/>
      <c r="F157" s="271"/>
      <c r="G157" s="33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</row>
    <row r="158" spans="1:39" ht="15.75" customHeight="1" x14ac:dyDescent="0.25">
      <c r="A158" s="1"/>
      <c r="B158" s="33"/>
      <c r="C158" s="33"/>
      <c r="D158" s="33"/>
      <c r="E158" s="33"/>
      <c r="F158" s="271"/>
      <c r="G158" s="33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</row>
    <row r="159" spans="1:39" ht="15.75" customHeight="1" x14ac:dyDescent="0.25">
      <c r="A159" s="1"/>
      <c r="B159" s="33"/>
      <c r="C159" s="33"/>
      <c r="D159" s="33"/>
      <c r="E159" s="33"/>
      <c r="F159" s="271"/>
      <c r="G159" s="33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</row>
    <row r="160" spans="1:39" ht="15.75" customHeight="1" x14ac:dyDescent="0.25">
      <c r="A160" s="1"/>
      <c r="B160" s="33"/>
      <c r="C160" s="33"/>
      <c r="D160" s="33"/>
      <c r="E160" s="33"/>
      <c r="F160" s="271"/>
      <c r="G160" s="33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</row>
    <row r="161" spans="1:39" ht="15.75" customHeight="1" x14ac:dyDescent="0.25">
      <c r="A161" s="1"/>
      <c r="B161" s="33"/>
      <c r="C161" s="33"/>
      <c r="D161" s="33"/>
      <c r="E161" s="33"/>
      <c r="F161" s="271"/>
      <c r="G161" s="33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</row>
    <row r="162" spans="1:39" ht="15.75" customHeight="1" x14ac:dyDescent="0.25">
      <c r="A162" s="1"/>
      <c r="B162" s="33"/>
      <c r="C162" s="33"/>
      <c r="D162" s="33"/>
      <c r="E162" s="33"/>
      <c r="F162" s="271"/>
      <c r="G162" s="33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</row>
    <row r="163" spans="1:39" ht="15.75" customHeight="1" x14ac:dyDescent="0.25">
      <c r="A163" s="1"/>
      <c r="B163" s="33"/>
      <c r="C163" s="33"/>
      <c r="D163" s="33"/>
      <c r="E163" s="33"/>
      <c r="F163" s="271"/>
      <c r="G163" s="33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</row>
    <row r="164" spans="1:39" ht="15.75" customHeight="1" x14ac:dyDescent="0.25">
      <c r="A164" s="1"/>
      <c r="B164" s="33"/>
      <c r="C164" s="33"/>
      <c r="D164" s="33"/>
      <c r="E164" s="33"/>
      <c r="F164" s="271"/>
      <c r="G164" s="33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</row>
    <row r="165" spans="1:39" ht="15.75" customHeight="1" x14ac:dyDescent="0.25">
      <c r="A165" s="1"/>
      <c r="B165" s="33"/>
      <c r="C165" s="33"/>
      <c r="D165" s="33"/>
      <c r="E165" s="33"/>
      <c r="F165" s="271"/>
      <c r="G165" s="33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</row>
    <row r="166" spans="1:39" ht="15.75" customHeight="1" x14ac:dyDescent="0.25">
      <c r="A166" s="1"/>
      <c r="B166" s="33"/>
      <c r="C166" s="33"/>
      <c r="D166" s="33"/>
      <c r="E166" s="33"/>
      <c r="F166" s="271"/>
      <c r="G166" s="33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ht="15.75" customHeight="1" x14ac:dyDescent="0.25">
      <c r="A167" s="1"/>
      <c r="B167" s="33"/>
      <c r="C167" s="33"/>
      <c r="D167" s="33"/>
      <c r="E167" s="33"/>
      <c r="F167" s="271"/>
      <c r="G167" s="33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ht="15.75" customHeight="1" x14ac:dyDescent="0.25">
      <c r="A168" s="1"/>
      <c r="B168" s="33"/>
      <c r="C168" s="33"/>
      <c r="D168" s="33"/>
      <c r="E168" s="33"/>
      <c r="F168" s="271"/>
      <c r="G168" s="33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</row>
    <row r="169" spans="1:39" ht="15.75" customHeight="1" x14ac:dyDescent="0.25">
      <c r="A169" s="1"/>
      <c r="B169" s="33"/>
      <c r="C169" s="33"/>
      <c r="D169" s="33"/>
      <c r="E169" s="33"/>
      <c r="F169" s="271"/>
      <c r="G169" s="33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</row>
    <row r="170" spans="1:39" ht="15.75" customHeight="1" x14ac:dyDescent="0.25">
      <c r="A170" s="1"/>
      <c r="B170" s="33"/>
      <c r="C170" s="33"/>
      <c r="D170" s="33"/>
      <c r="E170" s="33"/>
      <c r="F170" s="271"/>
      <c r="G170" s="33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ht="15.75" customHeight="1" x14ac:dyDescent="0.25">
      <c r="A171" s="1"/>
      <c r="B171" s="33"/>
      <c r="C171" s="33"/>
      <c r="D171" s="33"/>
      <c r="E171" s="33"/>
      <c r="F171" s="271"/>
      <c r="G171" s="33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</row>
    <row r="172" spans="1:39" ht="15.75" customHeight="1" x14ac:dyDescent="0.25">
      <c r="A172" s="1"/>
      <c r="B172" s="33"/>
      <c r="C172" s="33"/>
      <c r="D172" s="33"/>
      <c r="E172" s="33"/>
      <c r="F172" s="271"/>
      <c r="G172" s="33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</row>
    <row r="173" spans="1:39" ht="15.75" customHeight="1" x14ac:dyDescent="0.25">
      <c r="A173" s="1"/>
      <c r="B173" s="33"/>
      <c r="C173" s="33"/>
      <c r="D173" s="33"/>
      <c r="E173" s="33"/>
      <c r="F173" s="271"/>
      <c r="G173" s="33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ht="15.75" customHeight="1" x14ac:dyDescent="0.25">
      <c r="A174" s="1"/>
      <c r="B174" s="33"/>
      <c r="C174" s="33"/>
      <c r="D174" s="33"/>
      <c r="E174" s="33"/>
      <c r="F174" s="271"/>
      <c r="G174" s="33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</row>
    <row r="175" spans="1:39" ht="15.75" customHeight="1" x14ac:dyDescent="0.25">
      <c r="A175" s="1"/>
      <c r="B175" s="33"/>
      <c r="C175" s="33"/>
      <c r="D175" s="33"/>
      <c r="E175" s="33"/>
      <c r="F175" s="271"/>
      <c r="G175" s="33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</row>
    <row r="176" spans="1:39" ht="15.75" customHeight="1" x14ac:dyDescent="0.25">
      <c r="A176" s="1"/>
      <c r="B176" s="33"/>
      <c r="C176" s="33"/>
      <c r="D176" s="33"/>
      <c r="E176" s="33"/>
      <c r="F176" s="271"/>
      <c r="G176" s="33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</row>
    <row r="177" spans="1:39" ht="15.75" customHeight="1" x14ac:dyDescent="0.25">
      <c r="A177" s="1"/>
      <c r="B177" s="33"/>
      <c r="C177" s="33"/>
      <c r="D177" s="33"/>
      <c r="E177" s="33"/>
      <c r="F177" s="271"/>
      <c r="G177" s="33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</row>
    <row r="178" spans="1:39" ht="15.75" customHeight="1" x14ac:dyDescent="0.25">
      <c r="A178" s="1"/>
      <c r="B178" s="129"/>
      <c r="C178" s="129"/>
      <c r="D178" s="129"/>
      <c r="E178" s="129"/>
      <c r="F178" s="270"/>
      <c r="G178" s="129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</row>
    <row r="179" spans="1:39" ht="15.75" customHeight="1" x14ac:dyDescent="0.25">
      <c r="A179" s="1"/>
      <c r="B179" s="129"/>
      <c r="C179" s="129"/>
      <c r="D179" s="129"/>
      <c r="E179" s="129"/>
      <c r="F179" s="270"/>
      <c r="G179" s="129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</row>
    <row r="180" spans="1:39" ht="15.75" customHeight="1" x14ac:dyDescent="0.25">
      <c r="A180" s="1"/>
      <c r="B180" s="15"/>
      <c r="C180" s="15"/>
      <c r="D180" s="15"/>
      <c r="E180" s="15"/>
      <c r="F180" s="276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</row>
    <row r="181" spans="1:39" ht="15.75" customHeight="1" x14ac:dyDescent="0.25">
      <c r="A181" s="1"/>
      <c r="B181" s="15"/>
      <c r="C181" s="15"/>
      <c r="D181" s="15"/>
      <c r="E181" s="15"/>
      <c r="F181" s="276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</row>
    <row r="182" spans="1:39" ht="15.75" customHeight="1" x14ac:dyDescent="0.25">
      <c r="A182" s="1"/>
      <c r="B182" s="15"/>
      <c r="C182" s="15"/>
      <c r="D182" s="15"/>
      <c r="E182" s="15"/>
      <c r="F182" s="276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</row>
    <row r="183" spans="1:39" ht="15.75" customHeight="1" x14ac:dyDescent="0.25">
      <c r="A183" s="1"/>
      <c r="B183" s="15"/>
      <c r="C183" s="15"/>
      <c r="D183" s="15"/>
      <c r="E183" s="15"/>
      <c r="F183" s="276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ht="15.75" customHeight="1" x14ac:dyDescent="0.25">
      <c r="A184" s="1"/>
      <c r="B184" s="15"/>
      <c r="C184" s="15"/>
      <c r="D184" s="15"/>
      <c r="E184" s="15"/>
      <c r="F184" s="27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</row>
    <row r="185" spans="1:39" ht="15.75" customHeight="1" x14ac:dyDescent="0.25">
      <c r="A185" s="1"/>
      <c r="B185" s="15"/>
      <c r="C185" s="15"/>
      <c r="D185" s="15"/>
      <c r="E185" s="15"/>
      <c r="F185" s="276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</row>
    <row r="186" spans="1:39" ht="15.75" customHeight="1" x14ac:dyDescent="0.25">
      <c r="A186" s="1"/>
      <c r="B186" s="15"/>
      <c r="C186" s="15"/>
      <c r="D186" s="15"/>
      <c r="E186" s="15"/>
      <c r="F186" s="276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</row>
    <row r="187" spans="1:39" ht="15.75" customHeight="1" x14ac:dyDescent="0.25">
      <c r="A187" s="1"/>
      <c r="B187" s="15"/>
      <c r="C187" s="15"/>
      <c r="D187" s="15"/>
      <c r="E187" s="15"/>
      <c r="F187" s="276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ht="15.75" customHeight="1" x14ac:dyDescent="0.25">
      <c r="A188" s="1"/>
      <c r="B188" s="15"/>
      <c r="C188" s="15"/>
      <c r="D188" s="15"/>
      <c r="E188" s="15"/>
      <c r="F188" s="276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ht="15.75" customHeight="1" x14ac:dyDescent="0.25">
      <c r="A189" s="1"/>
      <c r="B189" s="15"/>
      <c r="C189" s="15"/>
      <c r="D189" s="15"/>
      <c r="E189" s="15"/>
      <c r="F189" s="276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</row>
    <row r="190" spans="1:39" ht="15.75" customHeight="1" x14ac:dyDescent="0.25">
      <c r="A190" s="1"/>
      <c r="B190" s="15"/>
      <c r="C190" s="15"/>
      <c r="D190" s="15"/>
      <c r="E190" s="15"/>
      <c r="F190" s="276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</row>
    <row r="191" spans="1:39" ht="15.75" customHeight="1" x14ac:dyDescent="0.25">
      <c r="A191" s="1"/>
      <c r="B191" s="15"/>
      <c r="C191" s="15"/>
      <c r="D191" s="15"/>
      <c r="E191" s="15"/>
      <c r="F191" s="276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ht="15.75" customHeight="1" x14ac:dyDescent="0.25">
      <c r="A192" s="1"/>
      <c r="B192" s="15"/>
      <c r="C192" s="15"/>
      <c r="D192" s="15"/>
      <c r="E192" s="15"/>
      <c r="F192" s="276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</row>
    <row r="193" spans="1:39" ht="15.75" customHeight="1" x14ac:dyDescent="0.25">
      <c r="A193" s="1"/>
      <c r="B193" s="15"/>
      <c r="C193" s="15"/>
      <c r="D193" s="15"/>
      <c r="E193" s="15"/>
      <c r="F193" s="276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</row>
    <row r="194" spans="1:39" ht="15.75" customHeight="1" x14ac:dyDescent="0.25">
      <c r="A194" s="1"/>
      <c r="B194" s="15"/>
      <c r="C194" s="15"/>
      <c r="D194" s="15"/>
      <c r="E194" s="15"/>
      <c r="F194" s="276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</row>
    <row r="195" spans="1:39" ht="15.75" customHeight="1" x14ac:dyDescent="0.25">
      <c r="A195" s="1"/>
      <c r="B195" s="15"/>
      <c r="C195" s="15"/>
      <c r="D195" s="15"/>
      <c r="E195" s="15"/>
      <c r="F195" s="276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ht="15.75" customHeight="1" x14ac:dyDescent="0.25">
      <c r="A196" s="1"/>
      <c r="B196" s="15"/>
      <c r="C196" s="15"/>
      <c r="D196" s="15"/>
      <c r="E196" s="15"/>
      <c r="F196" s="27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</row>
    <row r="197" spans="1:39" ht="15.75" customHeight="1" x14ac:dyDescent="0.25">
      <c r="A197" s="1"/>
      <c r="B197" s="15"/>
      <c r="C197" s="15"/>
      <c r="D197" s="15"/>
      <c r="E197" s="15"/>
      <c r="F197" s="276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ht="15.75" customHeight="1" x14ac:dyDescent="0.25">
      <c r="A198" s="1"/>
      <c r="B198" s="15"/>
      <c r="C198" s="15"/>
      <c r="D198" s="15"/>
      <c r="E198" s="15"/>
      <c r="F198" s="276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ht="15.75" customHeight="1" x14ac:dyDescent="0.25">
      <c r="A199" s="1"/>
      <c r="B199" s="15"/>
      <c r="C199" s="15"/>
      <c r="D199" s="15"/>
      <c r="E199" s="15"/>
      <c r="F199" s="276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ht="15.75" customHeight="1" x14ac:dyDescent="0.25">
      <c r="A200" s="1"/>
      <c r="B200" s="15"/>
      <c r="C200" s="15"/>
      <c r="D200" s="15"/>
      <c r="E200" s="15"/>
      <c r="F200" s="276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</row>
    <row r="201" spans="1:39" ht="15.75" customHeight="1" x14ac:dyDescent="0.25">
      <c r="A201" s="1"/>
      <c r="B201" s="15"/>
      <c r="C201" s="15"/>
      <c r="D201" s="15"/>
      <c r="E201" s="15"/>
      <c r="F201" s="276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</row>
    <row r="202" spans="1:39" ht="15.75" customHeight="1" x14ac:dyDescent="0.25">
      <c r="A202" s="1"/>
      <c r="B202" s="15"/>
      <c r="C202" s="15"/>
      <c r="D202" s="15"/>
      <c r="E202" s="15"/>
      <c r="F202" s="276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</row>
    <row r="203" spans="1:39" ht="15.75" customHeight="1" x14ac:dyDescent="0.25">
      <c r="A203" s="1"/>
      <c r="B203" s="15"/>
      <c r="C203" s="15"/>
      <c r="D203" s="15"/>
      <c r="E203" s="15"/>
      <c r="F203" s="276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</row>
    <row r="204" spans="1:39" ht="15.75" customHeight="1" x14ac:dyDescent="0.25">
      <c r="A204" s="1"/>
      <c r="B204" s="15"/>
      <c r="C204" s="15"/>
      <c r="D204" s="15"/>
      <c r="E204" s="15"/>
      <c r="F204" s="27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</row>
    <row r="205" spans="1:39" ht="15.75" customHeight="1" x14ac:dyDescent="0.25">
      <c r="A205" s="1"/>
      <c r="B205" s="15"/>
      <c r="C205" s="15"/>
      <c r="D205" s="15"/>
      <c r="E205" s="15"/>
      <c r="F205" s="276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ht="15.75" customHeight="1" x14ac:dyDescent="0.25">
      <c r="A206" s="1"/>
      <c r="B206" s="15"/>
      <c r="C206" s="15"/>
      <c r="D206" s="15"/>
      <c r="E206" s="15"/>
      <c r="F206" s="276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</row>
    <row r="207" spans="1:39" ht="15.75" customHeight="1" x14ac:dyDescent="0.25">
      <c r="A207" s="1"/>
      <c r="B207" s="15"/>
      <c r="C207" s="15"/>
      <c r="D207" s="15"/>
      <c r="E207" s="15"/>
      <c r="F207" s="276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</row>
    <row r="208" spans="1:39" ht="15.75" customHeight="1" x14ac:dyDescent="0.25">
      <c r="A208" s="1"/>
      <c r="B208" s="15"/>
      <c r="C208" s="15"/>
      <c r="D208" s="15"/>
      <c r="E208" s="15"/>
      <c r="F208" s="276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ht="15.75" customHeight="1" x14ac:dyDescent="0.25">
      <c r="A209" s="1"/>
      <c r="B209" s="15"/>
      <c r="C209" s="15"/>
      <c r="D209" s="15"/>
      <c r="E209" s="15"/>
      <c r="F209" s="276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ht="15.75" customHeight="1" x14ac:dyDescent="0.25">
      <c r="A210" s="1"/>
      <c r="B210" s="15"/>
      <c r="C210" s="15"/>
      <c r="D210" s="15"/>
      <c r="E210" s="15"/>
      <c r="F210" s="276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</row>
    <row r="211" spans="1:39" ht="15.75" customHeight="1" x14ac:dyDescent="0.25">
      <c r="A211" s="1"/>
      <c r="B211" s="15"/>
      <c r="C211" s="15"/>
      <c r="D211" s="15"/>
      <c r="E211" s="15"/>
      <c r="F211" s="276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</row>
    <row r="212" spans="1:39" ht="15.75" customHeight="1" x14ac:dyDescent="0.25">
      <c r="A212" s="1"/>
      <c r="B212" s="15"/>
      <c r="C212" s="15"/>
      <c r="D212" s="15"/>
      <c r="E212" s="15"/>
      <c r="F212" s="276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</row>
    <row r="213" spans="1:39" ht="15.75" customHeight="1" x14ac:dyDescent="0.25">
      <c r="A213" s="1"/>
      <c r="B213" s="15"/>
      <c r="C213" s="15"/>
      <c r="D213" s="15"/>
      <c r="E213" s="15"/>
      <c r="F213" s="276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</row>
    <row r="214" spans="1:39" ht="15.75" customHeight="1" x14ac:dyDescent="0.25">
      <c r="A214" s="1"/>
      <c r="B214" s="15"/>
      <c r="C214" s="15"/>
      <c r="D214" s="15"/>
      <c r="E214" s="15"/>
      <c r="F214" s="276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</row>
    <row r="215" spans="1:39" ht="15.75" customHeight="1" x14ac:dyDescent="0.25">
      <c r="A215" s="1"/>
      <c r="B215" s="15"/>
      <c r="C215" s="15"/>
      <c r="D215" s="15"/>
      <c r="E215" s="15"/>
      <c r="F215" s="276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</row>
    <row r="216" spans="1:39" ht="15.75" customHeight="1" x14ac:dyDescent="0.25">
      <c r="A216" s="1"/>
      <c r="B216" s="15"/>
      <c r="C216" s="15"/>
      <c r="D216" s="15"/>
      <c r="E216" s="15"/>
      <c r="F216" s="27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</row>
    <row r="217" spans="1:39" ht="15.75" customHeight="1" x14ac:dyDescent="0.25">
      <c r="A217" s="1"/>
      <c r="B217" s="15"/>
      <c r="C217" s="15"/>
      <c r="D217" s="15"/>
      <c r="E217" s="15"/>
      <c r="F217" s="276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</row>
    <row r="218" spans="1:39" ht="15.75" customHeight="1" x14ac:dyDescent="0.25">
      <c r="A218" s="1"/>
      <c r="B218" s="15"/>
      <c r="C218" s="15"/>
      <c r="D218" s="15"/>
      <c r="E218" s="15"/>
      <c r="F218" s="276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ht="15.75" customHeight="1" x14ac:dyDescent="0.25">
      <c r="A219" s="1"/>
      <c r="B219" s="15"/>
      <c r="C219" s="15"/>
      <c r="D219" s="15"/>
      <c r="E219" s="15"/>
      <c r="F219" s="276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ht="15.75" customHeight="1" x14ac:dyDescent="0.25">
      <c r="A220" s="1"/>
      <c r="B220" s="15"/>
      <c r="C220" s="15"/>
      <c r="D220" s="15"/>
      <c r="E220" s="15"/>
      <c r="F220" s="276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</row>
    <row r="221" spans="1:39" ht="15.75" customHeight="1" x14ac:dyDescent="0.25">
      <c r="A221" s="1"/>
      <c r="B221" s="15"/>
      <c r="C221" s="15"/>
      <c r="D221" s="15"/>
      <c r="E221" s="15"/>
      <c r="F221" s="276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</row>
    <row r="222" spans="1:39" ht="15.75" customHeight="1" x14ac:dyDescent="0.25">
      <c r="A222" s="1"/>
      <c r="B222" s="15"/>
      <c r="C222" s="15"/>
      <c r="D222" s="15"/>
      <c r="E222" s="15"/>
      <c r="F222" s="276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ht="15.75" customHeight="1" x14ac:dyDescent="0.25">
      <c r="A223" s="1"/>
      <c r="B223" s="15"/>
      <c r="C223" s="15"/>
      <c r="D223" s="15"/>
      <c r="E223" s="15"/>
      <c r="F223" s="27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</row>
    <row r="224" spans="1:39" ht="15.75" customHeight="1" x14ac:dyDescent="0.25">
      <c r="A224" s="1"/>
      <c r="B224" s="15"/>
      <c r="C224" s="15"/>
      <c r="D224" s="15"/>
      <c r="E224" s="15"/>
      <c r="F224" s="276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</row>
    <row r="225" spans="1:39" ht="15.75" customHeight="1" x14ac:dyDescent="0.25">
      <c r="A225" s="1"/>
      <c r="B225" s="15"/>
      <c r="C225" s="15"/>
      <c r="D225" s="15"/>
      <c r="E225" s="15"/>
      <c r="F225" s="276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</row>
    <row r="226" spans="1:39" ht="15.75" customHeight="1" x14ac:dyDescent="0.25">
      <c r="A226" s="1"/>
      <c r="B226" s="15"/>
      <c r="C226" s="15"/>
      <c r="D226" s="15"/>
      <c r="E226" s="15"/>
      <c r="F226" s="276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</row>
    <row r="227" spans="1:39" ht="15.75" customHeight="1" x14ac:dyDescent="0.25">
      <c r="A227" s="1"/>
      <c r="B227" s="15"/>
      <c r="C227" s="15"/>
      <c r="D227" s="15"/>
      <c r="E227" s="15"/>
      <c r="F227" s="276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ht="15.75" customHeight="1" x14ac:dyDescent="0.25">
      <c r="A228" s="1"/>
      <c r="B228" s="15"/>
      <c r="C228" s="15"/>
      <c r="D228" s="15"/>
      <c r="E228" s="15"/>
      <c r="F228" s="276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ht="15.75" customHeight="1" x14ac:dyDescent="0.25">
      <c r="A229" s="1"/>
      <c r="B229" s="15"/>
      <c r="C229" s="15"/>
      <c r="D229" s="15"/>
      <c r="E229" s="15"/>
      <c r="F229" s="276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</row>
    <row r="230" spans="1:39" ht="15.75" customHeight="1" x14ac:dyDescent="0.25">
      <c r="A230" s="1"/>
      <c r="B230" s="15"/>
      <c r="C230" s="15"/>
      <c r="D230" s="15"/>
      <c r="E230" s="15"/>
      <c r="F230" s="276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</row>
    <row r="231" spans="1:39" ht="15.75" customHeight="1" x14ac:dyDescent="0.25">
      <c r="A231" s="1"/>
      <c r="B231" s="15"/>
      <c r="C231" s="15"/>
      <c r="D231" s="15"/>
      <c r="E231" s="15"/>
      <c r="F231" s="276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</row>
    <row r="232" spans="1:39" ht="15.75" customHeight="1" x14ac:dyDescent="0.25">
      <c r="A232" s="1"/>
      <c r="B232" s="15"/>
      <c r="C232" s="15"/>
      <c r="D232" s="15"/>
      <c r="E232" s="15"/>
      <c r="F232" s="276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</row>
    <row r="233" spans="1:39" ht="15.75" customHeight="1" x14ac:dyDescent="0.25">
      <c r="A233" s="1"/>
      <c r="B233" s="15"/>
      <c r="C233" s="15"/>
      <c r="D233" s="15"/>
      <c r="E233" s="15"/>
      <c r="F233" s="276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</row>
    <row r="234" spans="1:39" ht="15.75" customHeight="1" x14ac:dyDescent="0.25">
      <c r="A234" s="1"/>
      <c r="B234" s="15"/>
      <c r="C234" s="15"/>
      <c r="D234" s="15"/>
      <c r="E234" s="15"/>
      <c r="F234" s="27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</row>
    <row r="235" spans="1:39" ht="15.75" customHeight="1" x14ac:dyDescent="0.25">
      <c r="A235" s="1"/>
      <c r="B235" s="15"/>
      <c r="C235" s="15"/>
      <c r="D235" s="15"/>
      <c r="E235" s="15"/>
      <c r="F235" s="276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</row>
    <row r="236" spans="1:39" ht="15.75" customHeight="1" x14ac:dyDescent="0.25">
      <c r="A236" s="1"/>
      <c r="B236" s="15"/>
      <c r="C236" s="15"/>
      <c r="D236" s="15"/>
      <c r="E236" s="15"/>
      <c r="F236" s="276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</row>
    <row r="237" spans="1:39" ht="15.75" customHeight="1" x14ac:dyDescent="0.25">
      <c r="A237" s="1"/>
      <c r="B237" s="15"/>
      <c r="C237" s="15"/>
      <c r="D237" s="15"/>
      <c r="E237" s="15"/>
      <c r="F237" s="276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</row>
    <row r="238" spans="1:39" ht="15.75" customHeight="1" x14ac:dyDescent="0.25">
      <c r="A238" s="1"/>
      <c r="B238" s="15"/>
      <c r="C238" s="15"/>
      <c r="D238" s="15"/>
      <c r="E238" s="15"/>
      <c r="F238" s="276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</row>
    <row r="239" spans="1:39" ht="15.75" customHeight="1" x14ac:dyDescent="0.25">
      <c r="A239" s="1"/>
      <c r="B239" s="15"/>
      <c r="C239" s="15"/>
      <c r="D239" s="15"/>
      <c r="E239" s="15"/>
      <c r="F239" s="276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</row>
    <row r="240" spans="1:39" ht="15.75" customHeight="1" x14ac:dyDescent="0.25">
      <c r="A240" s="1"/>
      <c r="B240" s="15"/>
      <c r="C240" s="15"/>
      <c r="D240" s="15"/>
      <c r="E240" s="15"/>
      <c r="F240" s="276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</row>
    <row r="241" spans="1:39" ht="15.75" customHeight="1" x14ac:dyDescent="0.25">
      <c r="A241" s="1"/>
      <c r="B241" s="15"/>
      <c r="C241" s="15"/>
      <c r="D241" s="15"/>
      <c r="E241" s="15"/>
      <c r="F241" s="276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39" ht="15.75" customHeight="1" x14ac:dyDescent="0.25">
      <c r="A242" s="1"/>
      <c r="B242" s="15"/>
      <c r="C242" s="15"/>
      <c r="D242" s="15"/>
      <c r="E242" s="15"/>
      <c r="F242" s="27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ht="15.75" customHeight="1" x14ac:dyDescent="0.25">
      <c r="A243" s="1"/>
      <c r="B243" s="15"/>
      <c r="C243" s="15"/>
      <c r="D243" s="15"/>
      <c r="E243" s="15"/>
      <c r="F243" s="276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ht="15.75" customHeight="1" x14ac:dyDescent="0.25">
      <c r="A244" s="1"/>
      <c r="B244" s="15"/>
      <c r="C244" s="15"/>
      <c r="D244" s="15"/>
      <c r="E244" s="15"/>
      <c r="F244" s="276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</row>
    <row r="245" spans="1:39" ht="15.75" customHeight="1" x14ac:dyDescent="0.25">
      <c r="A245" s="1"/>
      <c r="B245" s="15"/>
      <c r="C245" s="15"/>
      <c r="D245" s="15"/>
      <c r="E245" s="15"/>
      <c r="F245" s="276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</row>
    <row r="246" spans="1:39" ht="15.75" customHeight="1" x14ac:dyDescent="0.25">
      <c r="A246" s="1"/>
      <c r="B246" s="15"/>
      <c r="C246" s="15"/>
      <c r="D246" s="15"/>
      <c r="E246" s="15"/>
      <c r="F246" s="276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</row>
    <row r="247" spans="1:39" ht="15.75" customHeight="1" x14ac:dyDescent="0.25">
      <c r="A247" s="1"/>
      <c r="B247" s="15"/>
      <c r="C247" s="15"/>
      <c r="D247" s="15"/>
      <c r="E247" s="15"/>
      <c r="F247" s="276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ht="15.75" customHeight="1" x14ac:dyDescent="0.25">
      <c r="A248" s="1"/>
      <c r="B248" s="15"/>
      <c r="C248" s="15"/>
      <c r="D248" s="15"/>
      <c r="E248" s="15"/>
      <c r="F248" s="276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</row>
    <row r="249" spans="1:39" ht="15.75" customHeight="1" x14ac:dyDescent="0.25">
      <c r="A249" s="1"/>
      <c r="B249" s="15"/>
      <c r="C249" s="15"/>
      <c r="D249" s="15"/>
      <c r="E249" s="15"/>
      <c r="F249" s="276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</row>
    <row r="250" spans="1:39" ht="15.75" customHeight="1" x14ac:dyDescent="0.25">
      <c r="A250" s="1"/>
      <c r="B250" s="15"/>
      <c r="C250" s="15"/>
      <c r="D250" s="15"/>
      <c r="E250" s="15"/>
      <c r="F250" s="276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</row>
    <row r="251" spans="1:39" ht="15.75" customHeight="1" x14ac:dyDescent="0.25">
      <c r="A251" s="1"/>
      <c r="B251" s="15"/>
      <c r="C251" s="15"/>
      <c r="D251" s="15"/>
      <c r="E251" s="15"/>
      <c r="F251" s="276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</row>
    <row r="252" spans="1:39" ht="15.75" customHeight="1" x14ac:dyDescent="0.25">
      <c r="A252" s="1"/>
      <c r="B252" s="15"/>
      <c r="C252" s="15"/>
      <c r="D252" s="15"/>
      <c r="E252" s="15"/>
      <c r="F252" s="276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</row>
    <row r="253" spans="1:39" ht="15.75" customHeight="1" x14ac:dyDescent="0.25">
      <c r="A253" s="1"/>
      <c r="B253" s="15"/>
      <c r="C253" s="15"/>
      <c r="D253" s="15"/>
      <c r="E253" s="15"/>
      <c r="F253" s="276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</row>
    <row r="254" spans="1:39" ht="15.75" customHeight="1" x14ac:dyDescent="0.25">
      <c r="A254" s="1"/>
      <c r="B254" s="15"/>
      <c r="C254" s="15"/>
      <c r="D254" s="15"/>
      <c r="E254" s="15"/>
      <c r="F254" s="276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ht="15.75" customHeight="1" x14ac:dyDescent="0.25">
      <c r="A255" s="1"/>
      <c r="B255" s="15"/>
      <c r="C255" s="15"/>
      <c r="D255" s="15"/>
      <c r="E255" s="15"/>
      <c r="F255" s="276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ht="15.75" customHeight="1" x14ac:dyDescent="0.25">
      <c r="A256" s="1"/>
      <c r="B256" s="15"/>
      <c r="C256" s="15"/>
      <c r="D256" s="15"/>
      <c r="E256" s="15"/>
      <c r="F256" s="276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ht="15.75" customHeight="1" x14ac:dyDescent="0.25">
      <c r="A257" s="1"/>
      <c r="B257" s="15"/>
      <c r="C257" s="15"/>
      <c r="D257" s="15"/>
      <c r="E257" s="15"/>
      <c r="F257" s="276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ht="15.75" customHeight="1" x14ac:dyDescent="0.25">
      <c r="A258" s="1"/>
      <c r="B258" s="15"/>
      <c r="C258" s="15"/>
      <c r="D258" s="15"/>
      <c r="E258" s="15"/>
      <c r="F258" s="276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ht="15.75" customHeight="1" x14ac:dyDescent="0.25">
      <c r="A259" s="1"/>
      <c r="B259" s="15"/>
      <c r="C259" s="15"/>
      <c r="D259" s="15"/>
      <c r="E259" s="15"/>
      <c r="F259" s="276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</row>
    <row r="260" spans="1:39" ht="15.75" customHeight="1" x14ac:dyDescent="0.25">
      <c r="A260" s="1"/>
      <c r="B260" s="15"/>
      <c r="C260" s="15"/>
      <c r="D260" s="15"/>
      <c r="E260" s="15"/>
      <c r="F260" s="276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</row>
    <row r="261" spans="1:39" ht="15.75" customHeight="1" x14ac:dyDescent="0.25">
      <c r="A261" s="1"/>
      <c r="B261" s="15"/>
      <c r="C261" s="15"/>
      <c r="D261" s="15"/>
      <c r="E261" s="15"/>
      <c r="F261" s="276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</row>
    <row r="262" spans="1:39" ht="15.75" customHeight="1" x14ac:dyDescent="0.25">
      <c r="A262" s="1"/>
      <c r="B262" s="15"/>
      <c r="C262" s="15"/>
      <c r="D262" s="15"/>
      <c r="E262" s="15"/>
      <c r="F262" s="276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</row>
    <row r="263" spans="1:39" ht="15.75" customHeight="1" x14ac:dyDescent="0.25">
      <c r="A263" s="1"/>
      <c r="B263" s="15"/>
      <c r="C263" s="15"/>
      <c r="D263" s="15"/>
      <c r="E263" s="15"/>
      <c r="F263" s="276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</row>
    <row r="264" spans="1:39" ht="15.75" customHeight="1" x14ac:dyDescent="0.25">
      <c r="A264" s="1"/>
      <c r="B264" s="15"/>
      <c r="C264" s="15"/>
      <c r="D264" s="15"/>
      <c r="E264" s="15"/>
      <c r="F264" s="276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</row>
    <row r="265" spans="1:39" ht="15.75" customHeight="1" x14ac:dyDescent="0.25">
      <c r="A265" s="1"/>
      <c r="B265" s="15"/>
      <c r="C265" s="15"/>
      <c r="D265" s="15"/>
      <c r="E265" s="15"/>
      <c r="F265" s="276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</row>
    <row r="266" spans="1:39" ht="15.75" customHeight="1" x14ac:dyDescent="0.25">
      <c r="A266" s="1"/>
      <c r="B266" s="15"/>
      <c r="C266" s="15"/>
      <c r="D266" s="15"/>
      <c r="E266" s="15"/>
      <c r="F266" s="276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</row>
    <row r="267" spans="1:39" ht="15.75" customHeight="1" x14ac:dyDescent="0.25">
      <c r="A267" s="1"/>
      <c r="B267" s="15"/>
      <c r="C267" s="15"/>
      <c r="D267" s="15"/>
      <c r="E267" s="15"/>
      <c r="F267" s="276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</row>
    <row r="268" spans="1:39" ht="15.75" customHeight="1" x14ac:dyDescent="0.25">
      <c r="A268" s="1"/>
      <c r="B268" s="15"/>
      <c r="C268" s="15"/>
      <c r="D268" s="15"/>
      <c r="E268" s="15"/>
      <c r="F268" s="276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</row>
    <row r="269" spans="1:39" ht="15.75" customHeight="1" x14ac:dyDescent="0.25">
      <c r="A269" s="1"/>
      <c r="B269" s="15"/>
      <c r="C269" s="15"/>
      <c r="D269" s="15"/>
      <c r="E269" s="15"/>
      <c r="F269" s="276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39" ht="15.75" customHeight="1" x14ac:dyDescent="0.25">
      <c r="A270" s="1"/>
      <c r="B270" s="15"/>
      <c r="C270" s="15"/>
      <c r="D270" s="15"/>
      <c r="E270" s="15"/>
      <c r="F270" s="276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39" ht="15.75" customHeight="1" x14ac:dyDescent="0.25">
      <c r="A271" s="1"/>
      <c r="B271" s="15"/>
      <c r="C271" s="15"/>
      <c r="D271" s="15"/>
      <c r="E271" s="15"/>
      <c r="F271" s="276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</row>
    <row r="272" spans="1:39" ht="15.75" customHeight="1" x14ac:dyDescent="0.25">
      <c r="A272" s="1"/>
      <c r="B272" s="15"/>
      <c r="C272" s="15"/>
      <c r="D272" s="15"/>
      <c r="E272" s="15"/>
      <c r="F272" s="276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ht="15.75" customHeight="1" x14ac:dyDescent="0.25">
      <c r="A273" s="1"/>
      <c r="B273" s="15"/>
      <c r="C273" s="15"/>
      <c r="D273" s="15"/>
      <c r="E273" s="15"/>
      <c r="F273" s="276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</row>
    <row r="274" spans="1:39" ht="15.75" customHeight="1" x14ac:dyDescent="0.25">
      <c r="A274" s="1"/>
      <c r="B274" s="15"/>
      <c r="C274" s="15"/>
      <c r="D274" s="15"/>
      <c r="E274" s="15"/>
      <c r="F274" s="276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</row>
    <row r="275" spans="1:39" ht="15.75" customHeight="1" x14ac:dyDescent="0.25">
      <c r="A275" s="1"/>
      <c r="B275" s="15"/>
      <c r="C275" s="15"/>
      <c r="D275" s="15"/>
      <c r="E275" s="15"/>
      <c r="F275" s="276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</row>
    <row r="276" spans="1:39" ht="15.75" customHeight="1" x14ac:dyDescent="0.25">
      <c r="A276" s="1"/>
      <c r="B276" s="15"/>
      <c r="C276" s="15"/>
      <c r="D276" s="15"/>
      <c r="E276" s="15"/>
      <c r="F276" s="276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</row>
    <row r="277" spans="1:39" ht="15.75" customHeight="1" x14ac:dyDescent="0.25">
      <c r="A277" s="1"/>
      <c r="B277" s="15"/>
      <c r="C277" s="15"/>
      <c r="D277" s="15"/>
      <c r="E277" s="15"/>
      <c r="F277" s="276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</row>
    <row r="278" spans="1:39" ht="15.75" customHeight="1" x14ac:dyDescent="0.25">
      <c r="A278" s="1"/>
      <c r="B278" s="15"/>
      <c r="C278" s="15"/>
      <c r="D278" s="15"/>
      <c r="E278" s="15"/>
      <c r="F278" s="276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</row>
    <row r="279" spans="1:39" ht="15.75" customHeight="1" x14ac:dyDescent="0.25">
      <c r="A279" s="1"/>
      <c r="B279" s="15"/>
      <c r="C279" s="15"/>
      <c r="D279" s="15"/>
      <c r="E279" s="15"/>
      <c r="F279" s="276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ht="15.75" customHeight="1" x14ac:dyDescent="0.25">
      <c r="A280" s="1"/>
      <c r="B280" s="15"/>
      <c r="C280" s="15"/>
      <c r="D280" s="15"/>
      <c r="E280" s="15"/>
      <c r="F280" s="276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</row>
    <row r="281" spans="1:39" ht="15.75" customHeight="1" x14ac:dyDescent="0.25">
      <c r="A281" s="1"/>
      <c r="B281" s="15"/>
      <c r="C281" s="15"/>
      <c r="D281" s="15"/>
      <c r="E281" s="15"/>
      <c r="F281" s="276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ht="15.75" customHeight="1" x14ac:dyDescent="0.25">
      <c r="A282" s="1"/>
      <c r="B282" s="15"/>
      <c r="C282" s="15"/>
      <c r="D282" s="15"/>
      <c r="E282" s="15"/>
      <c r="F282" s="276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</row>
    <row r="283" spans="1:39" ht="15.75" customHeight="1" x14ac:dyDescent="0.25">
      <c r="A283" s="1"/>
      <c r="B283" s="15"/>
      <c r="C283" s="15"/>
      <c r="D283" s="15"/>
      <c r="E283" s="15"/>
      <c r="F283" s="276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</row>
    <row r="284" spans="1:39" ht="15.75" customHeight="1" x14ac:dyDescent="0.25">
      <c r="A284" s="1"/>
      <c r="B284" s="15"/>
      <c r="C284" s="15"/>
      <c r="D284" s="15"/>
      <c r="E284" s="15"/>
      <c r="F284" s="276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</row>
    <row r="285" spans="1:39" ht="15.75" customHeight="1" x14ac:dyDescent="0.25">
      <c r="A285" s="1"/>
      <c r="B285" s="15"/>
      <c r="C285" s="15"/>
      <c r="D285" s="15"/>
      <c r="E285" s="15"/>
      <c r="F285" s="276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ht="15.75" customHeight="1" x14ac:dyDescent="0.25">
      <c r="A286" s="1"/>
      <c r="B286" s="15"/>
      <c r="C286" s="15"/>
      <c r="D286" s="15"/>
      <c r="E286" s="15"/>
      <c r="F286" s="276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ht="15.75" customHeight="1" x14ac:dyDescent="0.25">
      <c r="A287" s="1"/>
      <c r="B287" s="15"/>
      <c r="C287" s="15"/>
      <c r="D287" s="15"/>
      <c r="E287" s="15"/>
      <c r="F287" s="276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</row>
    <row r="288" spans="1:39" ht="15.75" customHeight="1" x14ac:dyDescent="0.25">
      <c r="A288" s="1"/>
      <c r="B288" s="15"/>
      <c r="C288" s="15"/>
      <c r="D288" s="15"/>
      <c r="E288" s="15"/>
      <c r="F288" s="276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</row>
    <row r="289" spans="1:39" ht="15.75" customHeight="1" x14ac:dyDescent="0.25">
      <c r="A289" s="1"/>
      <c r="B289" s="15"/>
      <c r="C289" s="15"/>
      <c r="D289" s="15"/>
      <c r="E289" s="15"/>
      <c r="F289" s="276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39" ht="15.75" customHeight="1" x14ac:dyDescent="0.25">
      <c r="A290" s="1"/>
      <c r="B290" s="15"/>
      <c r="C290" s="15"/>
      <c r="D290" s="15"/>
      <c r="E290" s="15"/>
      <c r="F290" s="276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</row>
    <row r="291" spans="1:39" ht="15.75" customHeight="1" x14ac:dyDescent="0.25">
      <c r="A291" s="1"/>
      <c r="B291" s="15"/>
      <c r="C291" s="15"/>
      <c r="D291" s="15"/>
      <c r="E291" s="15"/>
      <c r="F291" s="276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</row>
    <row r="292" spans="1:39" ht="15.75" customHeight="1" x14ac:dyDescent="0.25">
      <c r="A292" s="1"/>
      <c r="B292" s="15"/>
      <c r="C292" s="15"/>
      <c r="D292" s="15"/>
      <c r="E292" s="15"/>
      <c r="F292" s="276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</row>
    <row r="293" spans="1:39" ht="15.75" customHeight="1" x14ac:dyDescent="0.25">
      <c r="A293" s="1"/>
      <c r="B293" s="15"/>
      <c r="C293" s="15"/>
      <c r="D293" s="15"/>
      <c r="E293" s="15"/>
      <c r="F293" s="276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</row>
    <row r="294" spans="1:39" ht="15.75" customHeight="1" x14ac:dyDescent="0.25">
      <c r="A294" s="1"/>
      <c r="B294" s="15"/>
      <c r="C294" s="15"/>
      <c r="D294" s="15"/>
      <c r="E294" s="15"/>
      <c r="F294" s="276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</row>
    <row r="295" spans="1:39" ht="15.75" customHeight="1" x14ac:dyDescent="0.25">
      <c r="A295" s="1"/>
      <c r="B295" s="15"/>
      <c r="C295" s="15"/>
      <c r="D295" s="15"/>
      <c r="E295" s="15"/>
      <c r="F295" s="276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</row>
    <row r="296" spans="1:39" ht="15.75" customHeight="1" x14ac:dyDescent="0.25">
      <c r="A296" s="1"/>
      <c r="B296" s="15"/>
      <c r="C296" s="15"/>
      <c r="D296" s="15"/>
      <c r="E296" s="15"/>
      <c r="F296" s="276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</row>
    <row r="297" spans="1:39" ht="15.75" customHeight="1" x14ac:dyDescent="0.25">
      <c r="A297" s="1"/>
      <c r="B297" s="15"/>
      <c r="C297" s="15"/>
      <c r="D297" s="15"/>
      <c r="E297" s="15"/>
      <c r="F297" s="276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</row>
    <row r="298" spans="1:39" ht="15.75" customHeight="1" x14ac:dyDescent="0.25">
      <c r="A298" s="1"/>
      <c r="B298" s="15"/>
      <c r="C298" s="15"/>
      <c r="D298" s="15"/>
      <c r="E298" s="15"/>
      <c r="F298" s="276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</row>
    <row r="299" spans="1:39" ht="15.75" customHeight="1" x14ac:dyDescent="0.25">
      <c r="A299" s="1"/>
      <c r="B299" s="15"/>
      <c r="C299" s="15"/>
      <c r="D299" s="15"/>
      <c r="E299" s="15"/>
      <c r="F299" s="276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</row>
    <row r="300" spans="1:39" ht="15.75" customHeight="1" x14ac:dyDescent="0.25">
      <c r="A300" s="1"/>
      <c r="B300" s="15"/>
      <c r="C300" s="15"/>
      <c r="D300" s="15"/>
      <c r="E300" s="15"/>
      <c r="F300" s="276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</row>
    <row r="301" spans="1:39" ht="15.75" customHeight="1" x14ac:dyDescent="0.25">
      <c r="A301" s="1"/>
      <c r="B301" s="15"/>
      <c r="C301" s="15"/>
      <c r="D301" s="15"/>
      <c r="E301" s="15"/>
      <c r="F301" s="276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</row>
    <row r="302" spans="1:39" ht="15.75" customHeight="1" x14ac:dyDescent="0.25">
      <c r="A302" s="1"/>
      <c r="B302" s="15"/>
      <c r="C302" s="15"/>
      <c r="D302" s="15"/>
      <c r="E302" s="15"/>
      <c r="F302" s="276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</row>
    <row r="303" spans="1:39" ht="15.75" customHeight="1" x14ac:dyDescent="0.25">
      <c r="A303" s="1"/>
      <c r="B303" s="15"/>
      <c r="C303" s="15"/>
      <c r="D303" s="15"/>
      <c r="E303" s="15"/>
      <c r="F303" s="276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</row>
    <row r="304" spans="1:39" ht="15.75" customHeight="1" x14ac:dyDescent="0.25">
      <c r="A304" s="1"/>
      <c r="B304" s="15"/>
      <c r="C304" s="15"/>
      <c r="D304" s="15"/>
      <c r="E304" s="15"/>
      <c r="F304" s="276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</row>
    <row r="305" spans="1:39" ht="15.75" customHeight="1" x14ac:dyDescent="0.25">
      <c r="A305" s="1"/>
      <c r="B305" s="15"/>
      <c r="C305" s="15"/>
      <c r="D305" s="15"/>
      <c r="E305" s="15"/>
      <c r="F305" s="276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</row>
    <row r="306" spans="1:39" ht="15.75" customHeight="1" x14ac:dyDescent="0.25">
      <c r="A306" s="1"/>
      <c r="B306" s="15"/>
      <c r="C306" s="15"/>
      <c r="D306" s="15"/>
      <c r="E306" s="15"/>
      <c r="F306" s="276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</row>
    <row r="307" spans="1:39" ht="15.75" customHeight="1" x14ac:dyDescent="0.25">
      <c r="A307" s="1"/>
      <c r="B307" s="15"/>
      <c r="C307" s="15"/>
      <c r="D307" s="15"/>
      <c r="E307" s="15"/>
      <c r="F307" s="276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</row>
    <row r="308" spans="1:39" ht="15.75" customHeight="1" x14ac:dyDescent="0.25">
      <c r="A308" s="1"/>
      <c r="B308" s="15"/>
      <c r="C308" s="15"/>
      <c r="D308" s="15"/>
      <c r="E308" s="15"/>
      <c r="F308" s="276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</row>
    <row r="309" spans="1:39" ht="15.75" customHeight="1" x14ac:dyDescent="0.25">
      <c r="A309" s="1"/>
      <c r="B309" s="15"/>
      <c r="C309" s="15"/>
      <c r="D309" s="15"/>
      <c r="E309" s="15"/>
      <c r="F309" s="276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</row>
    <row r="310" spans="1:39" ht="15.75" customHeight="1" x14ac:dyDescent="0.25">
      <c r="A310" s="1"/>
      <c r="B310" s="15"/>
      <c r="C310" s="15"/>
      <c r="D310" s="15"/>
      <c r="E310" s="15"/>
      <c r="F310" s="276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</row>
    <row r="311" spans="1:39" ht="15.75" customHeight="1" x14ac:dyDescent="0.25">
      <c r="A311" s="1"/>
      <c r="B311" s="15"/>
      <c r="C311" s="15"/>
      <c r="D311" s="15"/>
      <c r="E311" s="15"/>
      <c r="F311" s="276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</row>
    <row r="312" spans="1:39" ht="15.75" customHeight="1" x14ac:dyDescent="0.25">
      <c r="A312" s="1"/>
      <c r="B312" s="15"/>
      <c r="C312" s="15"/>
      <c r="D312" s="15"/>
      <c r="E312" s="15"/>
      <c r="F312" s="276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</row>
    <row r="313" spans="1:39" ht="15.75" customHeight="1" x14ac:dyDescent="0.25">
      <c r="A313" s="1"/>
      <c r="B313" s="15"/>
      <c r="C313" s="15"/>
      <c r="D313" s="15"/>
      <c r="E313" s="15"/>
      <c r="F313" s="276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ht="15.75" customHeight="1" x14ac:dyDescent="0.25">
      <c r="A314" s="1"/>
      <c r="B314" s="15"/>
      <c r="C314" s="15"/>
      <c r="D314" s="15"/>
      <c r="E314" s="15"/>
      <c r="F314" s="276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ht="15.75" customHeight="1" x14ac:dyDescent="0.25">
      <c r="A315" s="1"/>
      <c r="B315" s="15"/>
      <c r="C315" s="15"/>
      <c r="D315" s="15"/>
      <c r="E315" s="15"/>
      <c r="F315" s="276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</row>
    <row r="316" spans="1:39" ht="15.75" customHeight="1" x14ac:dyDescent="0.25">
      <c r="A316" s="1"/>
      <c r="B316" s="15"/>
      <c r="C316" s="15"/>
      <c r="D316" s="15"/>
      <c r="E316" s="15"/>
      <c r="F316" s="276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</row>
    <row r="317" spans="1:39" ht="15.75" customHeight="1" x14ac:dyDescent="0.25">
      <c r="A317" s="1"/>
      <c r="B317" s="15"/>
      <c r="C317" s="15"/>
      <c r="D317" s="15"/>
      <c r="E317" s="15"/>
      <c r="F317" s="276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</row>
    <row r="318" spans="1:39" ht="15.75" customHeight="1" x14ac:dyDescent="0.25">
      <c r="A318" s="1"/>
      <c r="B318" s="15"/>
      <c r="C318" s="15"/>
      <c r="D318" s="15"/>
      <c r="E318" s="15"/>
      <c r="F318" s="276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</row>
    <row r="319" spans="1:39" ht="15.75" customHeight="1" x14ac:dyDescent="0.25">
      <c r="A319" s="1"/>
      <c r="B319" s="15"/>
      <c r="C319" s="15"/>
      <c r="D319" s="15"/>
      <c r="E319" s="15"/>
      <c r="F319" s="276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</row>
    <row r="320" spans="1:39" ht="15.75" customHeight="1" x14ac:dyDescent="0.25">
      <c r="A320" s="1"/>
      <c r="B320" s="15"/>
      <c r="C320" s="15"/>
      <c r="D320" s="15"/>
      <c r="E320" s="15"/>
      <c r="F320" s="276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</row>
    <row r="321" spans="1:39" ht="15.75" customHeight="1" x14ac:dyDescent="0.25">
      <c r="A321" s="1"/>
      <c r="B321" s="15"/>
      <c r="C321" s="15"/>
      <c r="D321" s="15"/>
      <c r="E321" s="15"/>
      <c r="F321" s="276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</row>
    <row r="322" spans="1:39" ht="15.75" customHeight="1" x14ac:dyDescent="0.25">
      <c r="A322" s="1"/>
      <c r="B322" s="15"/>
      <c r="C322" s="15"/>
      <c r="D322" s="15"/>
      <c r="E322" s="15"/>
      <c r="F322" s="276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ht="15.75" customHeight="1" x14ac:dyDescent="0.25">
      <c r="A323" s="1"/>
      <c r="B323" s="15"/>
      <c r="C323" s="15"/>
      <c r="D323" s="15"/>
      <c r="E323" s="15"/>
      <c r="F323" s="276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ht="15.75" customHeight="1" x14ac:dyDescent="0.25">
      <c r="A324" s="1"/>
      <c r="B324" s="15"/>
      <c r="C324" s="15"/>
      <c r="D324" s="15"/>
      <c r="E324" s="15"/>
      <c r="F324" s="276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</row>
    <row r="325" spans="1:39" ht="15.75" customHeight="1" x14ac:dyDescent="0.25">
      <c r="A325" s="1"/>
      <c r="B325" s="15"/>
      <c r="C325" s="15"/>
      <c r="D325" s="15"/>
      <c r="E325" s="15"/>
      <c r="F325" s="276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</row>
    <row r="326" spans="1:39" ht="15.75" customHeight="1" x14ac:dyDescent="0.25">
      <c r="A326" s="1"/>
      <c r="B326" s="15"/>
      <c r="C326" s="15"/>
      <c r="D326" s="15"/>
      <c r="E326" s="15"/>
      <c r="F326" s="276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</row>
    <row r="327" spans="1:39" ht="15.75" customHeight="1" x14ac:dyDescent="0.25">
      <c r="A327" s="1"/>
      <c r="B327" s="15"/>
      <c r="C327" s="15"/>
      <c r="D327" s="15"/>
      <c r="E327" s="15"/>
      <c r="F327" s="276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ht="15.75" customHeight="1" x14ac:dyDescent="0.25">
      <c r="A328" s="1"/>
      <c r="B328" s="15"/>
      <c r="C328" s="15"/>
      <c r="D328" s="15"/>
      <c r="E328" s="15"/>
      <c r="F328" s="276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</row>
    <row r="329" spans="1:39" ht="15.75" customHeight="1" x14ac:dyDescent="0.25">
      <c r="A329" s="1"/>
      <c r="B329" s="15"/>
      <c r="C329" s="15"/>
      <c r="D329" s="15"/>
      <c r="E329" s="15"/>
      <c r="F329" s="276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ht="15.75" customHeight="1" x14ac:dyDescent="0.25">
      <c r="A330" s="1"/>
      <c r="B330" s="15"/>
      <c r="C330" s="15"/>
      <c r="D330" s="15"/>
      <c r="E330" s="15"/>
      <c r="F330" s="276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</row>
    <row r="331" spans="1:39" ht="15.75" customHeight="1" x14ac:dyDescent="0.25">
      <c r="A331" s="1"/>
      <c r="B331" s="15"/>
      <c r="C331" s="15"/>
      <c r="D331" s="15"/>
      <c r="E331" s="15"/>
      <c r="F331" s="276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ht="15.75" customHeight="1" x14ac:dyDescent="0.25">
      <c r="A332" s="1"/>
      <c r="B332" s="15"/>
      <c r="C332" s="15"/>
      <c r="D332" s="15"/>
      <c r="E332" s="15"/>
      <c r="F332" s="276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</row>
    <row r="333" spans="1:39" ht="15.75" customHeight="1" x14ac:dyDescent="0.25">
      <c r="A333" s="1"/>
      <c r="B333" s="15"/>
      <c r="C333" s="15"/>
      <c r="D333" s="15"/>
      <c r="E333" s="15"/>
      <c r="F333" s="276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</row>
    <row r="334" spans="1:39" ht="15.75" customHeight="1" x14ac:dyDescent="0.25">
      <c r="A334" s="1"/>
      <c r="B334" s="15"/>
      <c r="C334" s="15"/>
      <c r="D334" s="15"/>
      <c r="E334" s="15"/>
      <c r="F334" s="276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</row>
    <row r="335" spans="1:39" ht="15.75" customHeight="1" x14ac:dyDescent="0.25">
      <c r="A335" s="1"/>
      <c r="B335" s="15"/>
      <c r="C335" s="15"/>
      <c r="D335" s="15"/>
      <c r="E335" s="15"/>
      <c r="F335" s="276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ht="15.75" customHeight="1" x14ac:dyDescent="0.25">
      <c r="A336" s="1"/>
      <c r="B336" s="15"/>
      <c r="C336" s="15"/>
      <c r="D336" s="15"/>
      <c r="E336" s="15"/>
      <c r="F336" s="276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</row>
    <row r="337" spans="1:39" ht="15.75" customHeight="1" x14ac:dyDescent="0.25">
      <c r="A337" s="1"/>
      <c r="B337" s="15"/>
      <c r="C337" s="15"/>
      <c r="D337" s="15"/>
      <c r="E337" s="15"/>
      <c r="F337" s="276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</row>
    <row r="338" spans="1:39" ht="15.75" customHeight="1" x14ac:dyDescent="0.25">
      <c r="A338" s="1"/>
      <c r="B338" s="15"/>
      <c r="C338" s="15"/>
      <c r="D338" s="15"/>
      <c r="E338" s="15"/>
      <c r="F338" s="276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ht="15.75" customHeight="1" x14ac:dyDescent="0.25">
      <c r="A339" s="1"/>
      <c r="B339" s="15"/>
      <c r="C339" s="15"/>
      <c r="D339" s="15"/>
      <c r="E339" s="15"/>
      <c r="F339" s="276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ht="15.75" customHeight="1" x14ac:dyDescent="0.25">
      <c r="A340" s="1"/>
      <c r="B340" s="15"/>
      <c r="C340" s="15"/>
      <c r="D340" s="15"/>
      <c r="E340" s="15"/>
      <c r="F340" s="276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ht="15.75" customHeight="1" x14ac:dyDescent="0.25">
      <c r="A341" s="1"/>
      <c r="B341" s="15"/>
      <c r="C341" s="15"/>
      <c r="D341" s="15"/>
      <c r="E341" s="15"/>
      <c r="F341" s="276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</row>
    <row r="342" spans="1:39" ht="15.75" customHeight="1" x14ac:dyDescent="0.25">
      <c r="A342" s="1"/>
      <c r="B342" s="15"/>
      <c r="C342" s="15"/>
      <c r="D342" s="15"/>
      <c r="E342" s="15"/>
      <c r="F342" s="276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ht="15.75" customHeight="1" x14ac:dyDescent="0.25">
      <c r="A343" s="1"/>
      <c r="B343" s="15"/>
      <c r="C343" s="15"/>
      <c r="D343" s="15"/>
      <c r="E343" s="15"/>
      <c r="F343" s="276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ht="15.75" customHeight="1" x14ac:dyDescent="0.25">
      <c r="A344" s="1"/>
      <c r="B344" s="15"/>
      <c r="C344" s="15"/>
      <c r="D344" s="15"/>
      <c r="E344" s="15"/>
      <c r="F344" s="276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ht="15.75" customHeight="1" x14ac:dyDescent="0.25">
      <c r="A345" s="1"/>
      <c r="B345" s="15"/>
      <c r="C345" s="15"/>
      <c r="D345" s="15"/>
      <c r="E345" s="15"/>
      <c r="F345" s="276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</row>
    <row r="346" spans="1:39" ht="15.75" customHeight="1" x14ac:dyDescent="0.25">
      <c r="A346" s="1"/>
      <c r="B346" s="15"/>
      <c r="C346" s="15"/>
      <c r="D346" s="15"/>
      <c r="E346" s="15"/>
      <c r="F346" s="276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ht="15.75" customHeight="1" x14ac:dyDescent="0.25">
      <c r="A347" s="1"/>
      <c r="B347" s="15"/>
      <c r="C347" s="15"/>
      <c r="D347" s="15"/>
      <c r="E347" s="15"/>
      <c r="F347" s="276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ht="15.75" customHeight="1" x14ac:dyDescent="0.25">
      <c r="A348" s="1"/>
      <c r="B348" s="15"/>
      <c r="C348" s="15"/>
      <c r="D348" s="15"/>
      <c r="E348" s="15"/>
      <c r="F348" s="276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</row>
    <row r="349" spans="1:39" ht="15.75" customHeight="1" x14ac:dyDescent="0.25">
      <c r="A349" s="1"/>
      <c r="B349" s="15"/>
      <c r="C349" s="15"/>
      <c r="D349" s="15"/>
      <c r="E349" s="15"/>
      <c r="F349" s="276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</row>
    <row r="350" spans="1:39" ht="15.75" customHeight="1" x14ac:dyDescent="0.25">
      <c r="A350" s="1"/>
      <c r="B350" s="15"/>
      <c r="C350" s="15"/>
      <c r="D350" s="15"/>
      <c r="E350" s="15"/>
      <c r="F350" s="276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</row>
    <row r="351" spans="1:39" ht="15.75" customHeight="1" x14ac:dyDescent="0.25">
      <c r="A351" s="1"/>
      <c r="B351" s="15"/>
      <c r="C351" s="15"/>
      <c r="D351" s="15"/>
      <c r="E351" s="15"/>
      <c r="F351" s="276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ht="15.75" customHeight="1" x14ac:dyDescent="0.25">
      <c r="A352" s="1"/>
      <c r="B352" s="15"/>
      <c r="C352" s="15"/>
      <c r="D352" s="15"/>
      <c r="E352" s="15"/>
      <c r="F352" s="276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</row>
    <row r="353" spans="1:39" ht="15.75" customHeight="1" x14ac:dyDescent="0.25">
      <c r="A353" s="1"/>
      <c r="B353" s="15"/>
      <c r="C353" s="15"/>
      <c r="D353" s="15"/>
      <c r="E353" s="15"/>
      <c r="F353" s="276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</row>
    <row r="354" spans="1:39" ht="15.75" customHeight="1" x14ac:dyDescent="0.25">
      <c r="A354" s="1"/>
      <c r="B354" s="15"/>
      <c r="C354" s="15"/>
      <c r="D354" s="15"/>
      <c r="E354" s="15"/>
      <c r="F354" s="276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</row>
    <row r="355" spans="1:39" ht="15.75" customHeight="1" x14ac:dyDescent="0.25">
      <c r="A355" s="1"/>
      <c r="B355" s="15"/>
      <c r="C355" s="15"/>
      <c r="D355" s="15"/>
      <c r="E355" s="15"/>
      <c r="F355" s="276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</row>
    <row r="356" spans="1:39" ht="15.75" customHeight="1" x14ac:dyDescent="0.25">
      <c r="A356" s="1"/>
      <c r="B356" s="15"/>
      <c r="C356" s="15"/>
      <c r="D356" s="15"/>
      <c r="E356" s="15"/>
      <c r="F356" s="276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hmc8v47ZPe1xjf1lR6WibmCb4E1CfXJoRx5+GrzvaN0dFoPnOS7C8VMuH9HDPI4tKJcO6qqT3AMRblt2fNE74Q==" saltValue="RnquUxXmbULoKjnvCrSh9w==" spinCount="100000" sheet="1" objects="1" scenarios="1" selectLockedCells="1"/>
  <mergeCells count="30">
    <mergeCell ref="V17:W17"/>
    <mergeCell ref="X17:Y17"/>
    <mergeCell ref="Z17:AA17"/>
    <mergeCell ref="AB17:AC17"/>
    <mergeCell ref="AB16:AC16"/>
    <mergeCell ref="V16:W16"/>
    <mergeCell ref="X16:Y16"/>
    <mergeCell ref="Z16:AA16"/>
    <mergeCell ref="C17:E17"/>
    <mergeCell ref="F17:G17"/>
    <mergeCell ref="H17:I17"/>
    <mergeCell ref="J17:K17"/>
    <mergeCell ref="L17:M17"/>
    <mergeCell ref="N17:O17"/>
    <mergeCell ref="P17:Q17"/>
    <mergeCell ref="R17:S17"/>
    <mergeCell ref="T17:U17"/>
    <mergeCell ref="P16:Q16"/>
    <mergeCell ref="R16:S16"/>
    <mergeCell ref="T16:U16"/>
    <mergeCell ref="B2:AD3"/>
    <mergeCell ref="C4:Q4"/>
    <mergeCell ref="C8:Q8"/>
    <mergeCell ref="C14:AC14"/>
    <mergeCell ref="C16:E16"/>
    <mergeCell ref="F16:G16"/>
    <mergeCell ref="H16:I16"/>
    <mergeCell ref="J16:K16"/>
    <mergeCell ref="L16:M16"/>
    <mergeCell ref="N16:O16"/>
  </mergeCells>
  <conditionalFormatting sqref="D19:D53">
    <cfRule type="expression" dxfId="1" priority="107" stopIfTrue="1">
      <formula>NOT(ISERROR(SEARCH(("""Preencher"""),(D19))))</formula>
    </cfRule>
  </conditionalFormatting>
  <conditionalFormatting sqref="F19:AC73">
    <cfRule type="expression" dxfId="0" priority="108" stopIfTrue="1">
      <formula>NOT(ISERROR(SEARCH(("""Preencher"""),(F19))))</formula>
    </cfRule>
  </conditionalFormatting>
  <dataValidations count="2">
    <dataValidation type="list" allowBlank="1" showInputMessage="1" showErrorMessage="1" prompt=" - Selecione parâmetro monitorado" sqref="C19:C53" xr:uid="{00000000-0002-0000-0400-000000000000}">
      <formula1>$C$83:$C$156</formula1>
    </dataValidation>
    <dataValidation type="list" allowBlank="1" showInputMessage="1" showErrorMessage="1" prompt=" - O parâmetro faz parte das condicionantes da licença ambiental?" sqref="E19:E73" xr:uid="{00000000-0002-0000-0400-000001000000}">
      <formula1>Tela_4!opção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"/>
  <sheetViews>
    <sheetView tabSelected="1" workbookViewId="0">
      <selection activeCell="B6" sqref="B6:J55"/>
    </sheetView>
  </sheetViews>
  <sheetFormatPr defaultColWidth="14.42578125" defaultRowHeight="15" customHeight="1" x14ac:dyDescent="0.25"/>
  <cols>
    <col min="1" max="1" width="2.85546875" customWidth="1"/>
    <col min="2" max="9" width="10.5703125" customWidth="1"/>
    <col min="10" max="10" width="10.28515625" customWidth="1"/>
    <col min="11" max="11" width="4.28515625" customWidth="1"/>
    <col min="12" max="14" width="9.140625" customWidth="1"/>
    <col min="15" max="22" width="8" customWidth="1"/>
    <col min="23" max="23" width="14.42578125" customWidth="1"/>
  </cols>
  <sheetData>
    <row r="1" spans="1:22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thickBot="1" x14ac:dyDescent="0.3">
      <c r="A2" s="277"/>
      <c r="B2" s="370" t="s">
        <v>0</v>
      </c>
      <c r="C2" s="370"/>
      <c r="D2" s="370"/>
      <c r="E2" s="370"/>
      <c r="F2" s="370"/>
      <c r="G2" s="370"/>
      <c r="H2" s="370"/>
      <c r="I2" s="370"/>
      <c r="J2" s="37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277"/>
      <c r="B3" s="370"/>
      <c r="C3" s="370"/>
      <c r="D3" s="370"/>
      <c r="E3" s="370"/>
      <c r="F3" s="370"/>
      <c r="G3" s="370"/>
      <c r="H3" s="370"/>
      <c r="I3" s="370"/>
      <c r="J3" s="37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6.5" customHeight="1" thickBot="1" x14ac:dyDescent="0.3">
      <c r="A4" s="277"/>
      <c r="B4" s="432" t="s">
        <v>2142</v>
      </c>
      <c r="C4" s="432"/>
      <c r="D4" s="432"/>
      <c r="E4" s="432"/>
      <c r="F4" s="432"/>
      <c r="G4" s="432"/>
      <c r="H4" s="432"/>
      <c r="I4" s="432"/>
      <c r="J4" s="432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</row>
    <row r="5" spans="1:22" ht="29.25" customHeight="1" thickBot="1" x14ac:dyDescent="0.3">
      <c r="A5" s="277"/>
      <c r="B5" s="432"/>
      <c r="C5" s="432"/>
      <c r="D5" s="432"/>
      <c r="E5" s="432"/>
      <c r="F5" s="432"/>
      <c r="G5" s="432"/>
      <c r="H5" s="432"/>
      <c r="I5" s="432"/>
      <c r="J5" s="432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</row>
    <row r="6" spans="1:22" ht="15.75" thickBot="1" x14ac:dyDescent="0.3">
      <c r="A6" s="277"/>
      <c r="B6" s="433"/>
      <c r="C6" s="433"/>
      <c r="D6" s="433"/>
      <c r="E6" s="433"/>
      <c r="F6" s="433"/>
      <c r="G6" s="433"/>
      <c r="H6" s="433"/>
      <c r="I6" s="433"/>
      <c r="J6" s="4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5.75" customHeight="1" thickBot="1" x14ac:dyDescent="0.3">
      <c r="A7" s="277"/>
      <c r="B7" s="433"/>
      <c r="C7" s="433"/>
      <c r="D7" s="433"/>
      <c r="E7" s="433"/>
      <c r="F7" s="433"/>
      <c r="G7" s="433"/>
      <c r="H7" s="433"/>
      <c r="I7" s="433"/>
      <c r="J7" s="4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5.75" customHeight="1" thickBot="1" x14ac:dyDescent="0.3">
      <c r="A8" s="277"/>
      <c r="B8" s="433"/>
      <c r="C8" s="433"/>
      <c r="D8" s="433"/>
      <c r="E8" s="433"/>
      <c r="F8" s="433"/>
      <c r="G8" s="433"/>
      <c r="H8" s="433"/>
      <c r="I8" s="433"/>
      <c r="J8" s="433"/>
      <c r="K8" s="1"/>
      <c r="L8" s="1"/>
      <c r="M8" s="1"/>
      <c r="N8" s="279"/>
      <c r="O8" s="1"/>
      <c r="P8" s="1"/>
      <c r="Q8" s="1"/>
      <c r="R8" s="1"/>
      <c r="S8" s="1"/>
      <c r="T8" s="1"/>
      <c r="U8" s="1"/>
      <c r="V8" s="1"/>
    </row>
    <row r="9" spans="1:22" ht="15.75" thickBot="1" x14ac:dyDescent="0.3">
      <c r="A9" s="277"/>
      <c r="B9" s="433"/>
      <c r="C9" s="433"/>
      <c r="D9" s="433"/>
      <c r="E9" s="433"/>
      <c r="F9" s="433"/>
      <c r="G9" s="433"/>
      <c r="H9" s="433"/>
      <c r="I9" s="433"/>
      <c r="J9" s="4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5.75" thickBot="1" x14ac:dyDescent="0.3">
      <c r="A10" s="277"/>
      <c r="B10" s="433"/>
      <c r="C10" s="433"/>
      <c r="D10" s="433"/>
      <c r="E10" s="433"/>
      <c r="F10" s="433"/>
      <c r="G10" s="433"/>
      <c r="H10" s="433"/>
      <c r="I10" s="433"/>
      <c r="J10" s="4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5.75" thickBot="1" x14ac:dyDescent="0.3">
      <c r="A11" s="277"/>
      <c r="B11" s="433"/>
      <c r="C11" s="433"/>
      <c r="D11" s="433"/>
      <c r="E11" s="433"/>
      <c r="F11" s="433"/>
      <c r="G11" s="433"/>
      <c r="H11" s="433"/>
      <c r="I11" s="433"/>
      <c r="J11" s="4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5.75" thickBot="1" x14ac:dyDescent="0.3">
      <c r="A12" s="277"/>
      <c r="B12" s="433"/>
      <c r="C12" s="433"/>
      <c r="D12" s="433"/>
      <c r="E12" s="433"/>
      <c r="F12" s="433"/>
      <c r="G12" s="433"/>
      <c r="H12" s="433"/>
      <c r="I12" s="433"/>
      <c r="J12" s="4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5.75" thickBot="1" x14ac:dyDescent="0.3">
      <c r="A13" s="277"/>
      <c r="B13" s="433"/>
      <c r="C13" s="433"/>
      <c r="D13" s="433"/>
      <c r="E13" s="433"/>
      <c r="F13" s="433"/>
      <c r="G13" s="433"/>
      <c r="H13" s="433"/>
      <c r="I13" s="433"/>
      <c r="J13" s="4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thickBot="1" x14ac:dyDescent="0.3">
      <c r="A14" s="277"/>
      <c r="B14" s="433"/>
      <c r="C14" s="433"/>
      <c r="D14" s="433"/>
      <c r="E14" s="433"/>
      <c r="F14" s="433"/>
      <c r="G14" s="433"/>
      <c r="H14" s="433"/>
      <c r="I14" s="433"/>
      <c r="J14" s="4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5.75" thickBot="1" x14ac:dyDescent="0.3">
      <c r="A15" s="277"/>
      <c r="B15" s="433"/>
      <c r="C15" s="433"/>
      <c r="D15" s="433"/>
      <c r="E15" s="433"/>
      <c r="F15" s="433"/>
      <c r="G15" s="433"/>
      <c r="H15" s="433"/>
      <c r="I15" s="433"/>
      <c r="J15" s="4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5.75" thickBot="1" x14ac:dyDescent="0.3">
      <c r="A16" s="277"/>
      <c r="B16" s="433"/>
      <c r="C16" s="433"/>
      <c r="D16" s="433"/>
      <c r="E16" s="433"/>
      <c r="F16" s="433"/>
      <c r="G16" s="433"/>
      <c r="H16" s="433"/>
      <c r="I16" s="433"/>
      <c r="J16" s="4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5.75" thickBot="1" x14ac:dyDescent="0.3">
      <c r="A17" s="277"/>
      <c r="B17" s="433"/>
      <c r="C17" s="433"/>
      <c r="D17" s="433"/>
      <c r="E17" s="433"/>
      <c r="F17" s="433"/>
      <c r="G17" s="433"/>
      <c r="H17" s="433"/>
      <c r="I17" s="433"/>
      <c r="J17" s="4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5.75" thickBot="1" x14ac:dyDescent="0.3">
      <c r="A18" s="277"/>
      <c r="B18" s="433"/>
      <c r="C18" s="433"/>
      <c r="D18" s="433"/>
      <c r="E18" s="433"/>
      <c r="F18" s="433"/>
      <c r="G18" s="433"/>
      <c r="H18" s="433"/>
      <c r="I18" s="433"/>
      <c r="J18" s="4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5.75" thickBot="1" x14ac:dyDescent="0.3">
      <c r="A19" s="277"/>
      <c r="B19" s="433"/>
      <c r="C19" s="433"/>
      <c r="D19" s="433"/>
      <c r="E19" s="433"/>
      <c r="F19" s="433"/>
      <c r="G19" s="433"/>
      <c r="H19" s="433"/>
      <c r="I19" s="433"/>
      <c r="J19" s="4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.75" thickBot="1" x14ac:dyDescent="0.3">
      <c r="A20" s="280"/>
      <c r="B20" s="433"/>
      <c r="C20" s="433"/>
      <c r="D20" s="433"/>
      <c r="E20" s="433"/>
      <c r="F20" s="433"/>
      <c r="G20" s="433"/>
      <c r="H20" s="433"/>
      <c r="I20" s="433"/>
      <c r="J20" s="4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thickBot="1" x14ac:dyDescent="0.3">
      <c r="A21" s="277"/>
      <c r="B21" s="433"/>
      <c r="C21" s="433"/>
      <c r="D21" s="433"/>
      <c r="E21" s="433"/>
      <c r="F21" s="433"/>
      <c r="G21" s="433"/>
      <c r="H21" s="433"/>
      <c r="I21" s="433"/>
      <c r="J21" s="4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thickBot="1" x14ac:dyDescent="0.3">
      <c r="A22" s="280"/>
      <c r="B22" s="433"/>
      <c r="C22" s="433"/>
      <c r="D22" s="433"/>
      <c r="E22" s="433"/>
      <c r="F22" s="433"/>
      <c r="G22" s="433"/>
      <c r="H22" s="433"/>
      <c r="I22" s="433"/>
      <c r="J22" s="4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thickBot="1" x14ac:dyDescent="0.3">
      <c r="A23" s="277"/>
      <c r="B23" s="433"/>
      <c r="C23" s="433"/>
      <c r="D23" s="433"/>
      <c r="E23" s="433"/>
      <c r="F23" s="433"/>
      <c r="G23" s="433"/>
      <c r="H23" s="433"/>
      <c r="I23" s="433"/>
      <c r="J23" s="4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thickBot="1" x14ac:dyDescent="0.3">
      <c r="A24" s="280"/>
      <c r="B24" s="433"/>
      <c r="C24" s="433"/>
      <c r="D24" s="433"/>
      <c r="E24" s="433"/>
      <c r="F24" s="433"/>
      <c r="G24" s="433"/>
      <c r="H24" s="433"/>
      <c r="I24" s="433"/>
      <c r="J24" s="4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thickBot="1" x14ac:dyDescent="0.3">
      <c r="A25" s="277"/>
      <c r="B25" s="433"/>
      <c r="C25" s="433"/>
      <c r="D25" s="433"/>
      <c r="E25" s="433"/>
      <c r="F25" s="433"/>
      <c r="G25" s="433"/>
      <c r="H25" s="433"/>
      <c r="I25" s="433"/>
      <c r="J25" s="4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thickBot="1" x14ac:dyDescent="0.3">
      <c r="A26" s="280"/>
      <c r="B26" s="433"/>
      <c r="C26" s="433"/>
      <c r="D26" s="433"/>
      <c r="E26" s="433"/>
      <c r="F26" s="433"/>
      <c r="G26" s="433"/>
      <c r="H26" s="433"/>
      <c r="I26" s="433"/>
      <c r="J26" s="4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thickBot="1" x14ac:dyDescent="0.3">
      <c r="A27" s="277"/>
      <c r="B27" s="433"/>
      <c r="C27" s="433"/>
      <c r="D27" s="433"/>
      <c r="E27" s="433"/>
      <c r="F27" s="433"/>
      <c r="G27" s="433"/>
      <c r="H27" s="433"/>
      <c r="I27" s="433"/>
      <c r="J27" s="4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thickBot="1" x14ac:dyDescent="0.3">
      <c r="A28" s="280"/>
      <c r="B28" s="433"/>
      <c r="C28" s="433"/>
      <c r="D28" s="433"/>
      <c r="E28" s="433"/>
      <c r="F28" s="433"/>
      <c r="G28" s="433"/>
      <c r="H28" s="433"/>
      <c r="I28" s="433"/>
      <c r="J28" s="4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thickBot="1" x14ac:dyDescent="0.3">
      <c r="A29" s="277"/>
      <c r="B29" s="433"/>
      <c r="C29" s="433"/>
      <c r="D29" s="433"/>
      <c r="E29" s="433"/>
      <c r="F29" s="433"/>
      <c r="G29" s="433"/>
      <c r="H29" s="433"/>
      <c r="I29" s="433"/>
      <c r="J29" s="4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thickBot="1" x14ac:dyDescent="0.3">
      <c r="A30" s="277"/>
      <c r="B30" s="433"/>
      <c r="C30" s="433"/>
      <c r="D30" s="433"/>
      <c r="E30" s="433"/>
      <c r="F30" s="433"/>
      <c r="G30" s="433"/>
      <c r="H30" s="433"/>
      <c r="I30" s="433"/>
      <c r="J30" s="4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thickBot="1" x14ac:dyDescent="0.3">
      <c r="A31" s="277"/>
      <c r="B31" s="433"/>
      <c r="C31" s="433"/>
      <c r="D31" s="433"/>
      <c r="E31" s="433"/>
      <c r="F31" s="433"/>
      <c r="G31" s="433"/>
      <c r="H31" s="433"/>
      <c r="I31" s="433"/>
      <c r="J31" s="4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thickBot="1" x14ac:dyDescent="0.3">
      <c r="A32" s="277"/>
      <c r="B32" s="433"/>
      <c r="C32" s="433"/>
      <c r="D32" s="433"/>
      <c r="E32" s="433"/>
      <c r="F32" s="433"/>
      <c r="G32" s="433"/>
      <c r="H32" s="433"/>
      <c r="I32" s="433"/>
      <c r="J32" s="4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thickBot="1" x14ac:dyDescent="0.3">
      <c r="A33" s="277"/>
      <c r="B33" s="433"/>
      <c r="C33" s="433"/>
      <c r="D33" s="433"/>
      <c r="E33" s="433"/>
      <c r="F33" s="433"/>
      <c r="G33" s="433"/>
      <c r="H33" s="433"/>
      <c r="I33" s="433"/>
      <c r="J33" s="4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thickBot="1" x14ac:dyDescent="0.3">
      <c r="A34" s="277"/>
      <c r="B34" s="433"/>
      <c r="C34" s="433"/>
      <c r="D34" s="433"/>
      <c r="E34" s="433"/>
      <c r="F34" s="433"/>
      <c r="G34" s="433"/>
      <c r="H34" s="433"/>
      <c r="I34" s="433"/>
      <c r="J34" s="4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thickBot="1" x14ac:dyDescent="0.3">
      <c r="A35" s="277"/>
      <c r="B35" s="433"/>
      <c r="C35" s="433"/>
      <c r="D35" s="433"/>
      <c r="E35" s="433"/>
      <c r="F35" s="433"/>
      <c r="G35" s="433"/>
      <c r="H35" s="433"/>
      <c r="I35" s="433"/>
      <c r="J35" s="4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thickBot="1" x14ac:dyDescent="0.3">
      <c r="A36" s="277"/>
      <c r="B36" s="433"/>
      <c r="C36" s="433"/>
      <c r="D36" s="433"/>
      <c r="E36" s="433"/>
      <c r="F36" s="433"/>
      <c r="G36" s="433"/>
      <c r="H36" s="433"/>
      <c r="I36" s="433"/>
      <c r="J36" s="4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thickBot="1" x14ac:dyDescent="0.3">
      <c r="A37" s="277"/>
      <c r="B37" s="433"/>
      <c r="C37" s="433"/>
      <c r="D37" s="433"/>
      <c r="E37" s="433"/>
      <c r="F37" s="433"/>
      <c r="G37" s="433"/>
      <c r="H37" s="433"/>
      <c r="I37" s="433"/>
      <c r="J37" s="4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thickBot="1" x14ac:dyDescent="0.3">
      <c r="A38" s="277"/>
      <c r="B38" s="433"/>
      <c r="C38" s="433"/>
      <c r="D38" s="433"/>
      <c r="E38" s="433"/>
      <c r="F38" s="433"/>
      <c r="G38" s="433"/>
      <c r="H38" s="433"/>
      <c r="I38" s="433"/>
      <c r="J38" s="4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thickBot="1" x14ac:dyDescent="0.3">
      <c r="A39" s="277"/>
      <c r="B39" s="433"/>
      <c r="C39" s="433"/>
      <c r="D39" s="433"/>
      <c r="E39" s="433"/>
      <c r="F39" s="433"/>
      <c r="G39" s="433"/>
      <c r="H39" s="433"/>
      <c r="I39" s="433"/>
      <c r="J39" s="4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thickBot="1" x14ac:dyDescent="0.3">
      <c r="A40" s="277"/>
      <c r="B40" s="433"/>
      <c r="C40" s="433"/>
      <c r="D40" s="433"/>
      <c r="E40" s="433"/>
      <c r="F40" s="433"/>
      <c r="G40" s="433"/>
      <c r="H40" s="433"/>
      <c r="I40" s="433"/>
      <c r="J40" s="4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thickBot="1" x14ac:dyDescent="0.3">
      <c r="A41" s="277"/>
      <c r="B41" s="433"/>
      <c r="C41" s="433"/>
      <c r="D41" s="433"/>
      <c r="E41" s="433"/>
      <c r="F41" s="433"/>
      <c r="G41" s="433"/>
      <c r="H41" s="433"/>
      <c r="I41" s="433"/>
      <c r="J41" s="4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thickBot="1" x14ac:dyDescent="0.3">
      <c r="A42" s="277"/>
      <c r="B42" s="433"/>
      <c r="C42" s="433"/>
      <c r="D42" s="433"/>
      <c r="E42" s="433"/>
      <c r="F42" s="433"/>
      <c r="G42" s="433"/>
      <c r="H42" s="433"/>
      <c r="I42" s="433"/>
      <c r="J42" s="43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thickBot="1" x14ac:dyDescent="0.3">
      <c r="A43" s="277"/>
      <c r="B43" s="433"/>
      <c r="C43" s="433"/>
      <c r="D43" s="433"/>
      <c r="E43" s="433"/>
      <c r="F43" s="433"/>
      <c r="G43" s="433"/>
      <c r="H43" s="433"/>
      <c r="I43" s="433"/>
      <c r="J43" s="4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thickBot="1" x14ac:dyDescent="0.3">
      <c r="A44" s="277"/>
      <c r="B44" s="433"/>
      <c r="C44" s="433"/>
      <c r="D44" s="433"/>
      <c r="E44" s="433"/>
      <c r="F44" s="433"/>
      <c r="G44" s="433"/>
      <c r="H44" s="433"/>
      <c r="I44" s="433"/>
      <c r="J44" s="4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thickBot="1" x14ac:dyDescent="0.3">
      <c r="A45" s="277"/>
      <c r="B45" s="433"/>
      <c r="C45" s="433"/>
      <c r="D45" s="433"/>
      <c r="E45" s="433"/>
      <c r="F45" s="433"/>
      <c r="G45" s="433"/>
      <c r="H45" s="433"/>
      <c r="I45" s="433"/>
      <c r="J45" s="4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thickBot="1" x14ac:dyDescent="0.3">
      <c r="A46" s="277"/>
      <c r="B46" s="433"/>
      <c r="C46" s="433"/>
      <c r="D46" s="433"/>
      <c r="E46" s="433"/>
      <c r="F46" s="433"/>
      <c r="G46" s="433"/>
      <c r="H46" s="433"/>
      <c r="I46" s="433"/>
      <c r="J46" s="4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thickBot="1" x14ac:dyDescent="0.3">
      <c r="A47" s="277"/>
      <c r="B47" s="433"/>
      <c r="C47" s="433"/>
      <c r="D47" s="433"/>
      <c r="E47" s="433"/>
      <c r="F47" s="433"/>
      <c r="G47" s="433"/>
      <c r="H47" s="433"/>
      <c r="I47" s="433"/>
      <c r="J47" s="4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thickBot="1" x14ac:dyDescent="0.3">
      <c r="A48" s="277"/>
      <c r="B48" s="433"/>
      <c r="C48" s="433"/>
      <c r="D48" s="433"/>
      <c r="E48" s="433"/>
      <c r="F48" s="433"/>
      <c r="G48" s="433"/>
      <c r="H48" s="433"/>
      <c r="I48" s="433"/>
      <c r="J48" s="4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thickBot="1" x14ac:dyDescent="0.3">
      <c r="A49" s="277"/>
      <c r="B49" s="433"/>
      <c r="C49" s="433"/>
      <c r="D49" s="433"/>
      <c r="E49" s="433"/>
      <c r="F49" s="433"/>
      <c r="G49" s="433"/>
      <c r="H49" s="433"/>
      <c r="I49" s="433"/>
      <c r="J49" s="4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thickBot="1" x14ac:dyDescent="0.3">
      <c r="A50" s="277"/>
      <c r="B50" s="433"/>
      <c r="C50" s="433"/>
      <c r="D50" s="433"/>
      <c r="E50" s="433"/>
      <c r="F50" s="433"/>
      <c r="G50" s="433"/>
      <c r="H50" s="433"/>
      <c r="I50" s="433"/>
      <c r="J50" s="4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thickBot="1" x14ac:dyDescent="0.3">
      <c r="A51" s="277"/>
      <c r="B51" s="433"/>
      <c r="C51" s="433"/>
      <c r="D51" s="433"/>
      <c r="E51" s="433"/>
      <c r="F51" s="433"/>
      <c r="G51" s="433"/>
      <c r="H51" s="433"/>
      <c r="I51" s="433"/>
      <c r="J51" s="4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thickBot="1" x14ac:dyDescent="0.3">
      <c r="A52" s="277"/>
      <c r="B52" s="433"/>
      <c r="C52" s="433"/>
      <c r="D52" s="433"/>
      <c r="E52" s="433"/>
      <c r="F52" s="433"/>
      <c r="G52" s="433"/>
      <c r="H52" s="433"/>
      <c r="I52" s="433"/>
      <c r="J52" s="4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thickBot="1" x14ac:dyDescent="0.3">
      <c r="A53" s="277"/>
      <c r="B53" s="433"/>
      <c r="C53" s="433"/>
      <c r="D53" s="433"/>
      <c r="E53" s="433"/>
      <c r="F53" s="433"/>
      <c r="G53" s="433"/>
      <c r="H53" s="433"/>
      <c r="I53" s="433"/>
      <c r="J53" s="4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thickBot="1" x14ac:dyDescent="0.3">
      <c r="A54" s="277"/>
      <c r="B54" s="433"/>
      <c r="C54" s="433"/>
      <c r="D54" s="433"/>
      <c r="E54" s="433"/>
      <c r="F54" s="433"/>
      <c r="G54" s="433"/>
      <c r="H54" s="433"/>
      <c r="I54" s="433"/>
      <c r="J54" s="4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thickBot="1" x14ac:dyDescent="0.3">
      <c r="A55" s="277"/>
      <c r="B55" s="433"/>
      <c r="C55" s="433"/>
      <c r="D55" s="433"/>
      <c r="E55" s="433"/>
      <c r="F55" s="433"/>
      <c r="G55" s="433"/>
      <c r="H55" s="433"/>
      <c r="I55" s="433"/>
      <c r="J55" s="4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25"/>
    <row r="222" spans="1:22" ht="15.75" customHeight="1" x14ac:dyDescent="0.25"/>
    <row r="223" spans="1:22" ht="15.75" customHeight="1" x14ac:dyDescent="0.25"/>
    <row r="224" spans="1:22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9gn3mBb82K8CBtWjNp3TAWqRJkmOTTQPwbsr411koE/SJbxGJGQYwbcjsJwn3z1qoq27JtjvnqHsv9vpUJkckQ==" saltValue="36c/5HA4WeybWaibr+Xohw==" spinCount="100000" sheet="1" objects="1" scenarios="1" selectLockedCells="1"/>
  <mergeCells count="3">
    <mergeCell ref="B2:J3"/>
    <mergeCell ref="B4:J5"/>
    <mergeCell ref="B6:J55"/>
  </mergeCells>
  <pageMargins left="0.70000000000000007" right="0.70000000000000007" top="0.75000000000000011" bottom="0.75000000000000011" header="0" footer="0"/>
  <pageSetup paperSize="9" fitToWidth="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P220"/>
  <sheetViews>
    <sheetView workbookViewId="0"/>
  </sheetViews>
  <sheetFormatPr defaultColWidth="14.42578125" defaultRowHeight="15" customHeight="1" x14ac:dyDescent="0.25"/>
  <cols>
    <col min="1" max="1" width="9.140625" customWidth="1"/>
    <col min="2" max="2" width="13" customWidth="1"/>
    <col min="3" max="3" width="5.7109375" customWidth="1"/>
    <col min="4" max="4" width="11" customWidth="1"/>
    <col min="5" max="5" width="18.42578125" customWidth="1"/>
    <col min="6" max="11" width="22.5703125" customWidth="1"/>
    <col min="12" max="12" width="23.7109375" customWidth="1"/>
    <col min="13" max="17" width="25.7109375" customWidth="1"/>
    <col min="18" max="18" width="28.7109375" customWidth="1"/>
    <col min="19" max="19" width="17.85546875" customWidth="1"/>
    <col min="20" max="20" width="30.7109375" customWidth="1"/>
    <col min="21" max="21" width="25.7109375" customWidth="1"/>
    <col min="22" max="22" width="20" customWidth="1"/>
    <col min="23" max="26" width="25.7109375" customWidth="1"/>
    <col min="27" max="29" width="44.28515625" customWidth="1"/>
    <col min="30" max="31" width="55.7109375" customWidth="1"/>
    <col min="32" max="32" width="11" customWidth="1"/>
    <col min="33" max="34" width="13.7109375" customWidth="1"/>
    <col min="35" max="35" width="18" customWidth="1"/>
    <col min="36" max="36" width="15.28515625" customWidth="1"/>
    <col min="37" max="42" width="13.7109375" customWidth="1"/>
    <col min="43" max="43" width="18.85546875" customWidth="1"/>
    <col min="44" max="47" width="25.7109375" customWidth="1"/>
    <col min="48" max="49" width="15" customWidth="1"/>
    <col min="50" max="51" width="11.42578125" customWidth="1"/>
    <col min="52" max="52" width="11.28515625" customWidth="1"/>
    <col min="53" max="53" width="16.7109375" customWidth="1"/>
    <col min="54" max="55" width="11.42578125" customWidth="1"/>
    <col min="56" max="56" width="44.42578125" customWidth="1"/>
    <col min="57" max="57" width="14.5703125" customWidth="1"/>
    <col min="58" max="58" width="52.7109375" customWidth="1"/>
    <col min="59" max="59" width="15" customWidth="1"/>
    <col min="60" max="60" width="11.140625" customWidth="1"/>
    <col min="61" max="61" width="11" customWidth="1"/>
    <col min="62" max="64" width="12.28515625" customWidth="1"/>
    <col min="65" max="65" width="15.7109375" customWidth="1"/>
    <col min="66" max="66" width="12.28515625" customWidth="1"/>
    <col min="67" max="69" width="24.140625" customWidth="1"/>
    <col min="70" max="70" width="12.28515625" customWidth="1"/>
    <col min="71" max="71" width="15.85546875" customWidth="1"/>
    <col min="72" max="72" width="19.140625" customWidth="1"/>
    <col min="73" max="76" width="10.42578125" customWidth="1"/>
    <col min="77" max="77" width="14.140625" customWidth="1"/>
    <col min="78" max="78" width="11.85546875" customWidth="1"/>
    <col min="79" max="79" width="12.85546875" customWidth="1"/>
    <col min="80" max="80" width="12.140625" customWidth="1"/>
    <col min="81" max="81" width="14.7109375" customWidth="1"/>
    <col min="82" max="82" width="13.5703125" customWidth="1"/>
    <col min="83" max="83" width="14.5703125" customWidth="1"/>
    <col min="84" max="84" width="12" customWidth="1"/>
    <col min="85" max="85" width="12.42578125" customWidth="1"/>
    <col min="86" max="86" width="10.7109375" customWidth="1"/>
    <col min="87" max="87" width="11.5703125" customWidth="1"/>
    <col min="88" max="88" width="13.42578125" customWidth="1"/>
    <col min="89" max="89" width="11.42578125" customWidth="1"/>
    <col min="90" max="90" width="12.42578125" customWidth="1"/>
    <col min="91" max="91" width="12.28515625" customWidth="1"/>
    <col min="92" max="92" width="10.7109375" customWidth="1"/>
    <col min="93" max="93" width="14.28515625" customWidth="1"/>
    <col min="94" max="94" width="13.85546875" customWidth="1"/>
    <col min="95" max="95" width="8" customWidth="1"/>
    <col min="96" max="96" width="10.42578125" customWidth="1"/>
    <col min="97" max="98" width="12.5703125" customWidth="1"/>
    <col min="99" max="99" width="8" customWidth="1"/>
    <col min="100" max="100" width="9.140625" customWidth="1"/>
    <col min="101" max="101" width="10.42578125" customWidth="1"/>
    <col min="102" max="103" width="8" customWidth="1"/>
    <col min="104" max="105" width="17.85546875" customWidth="1"/>
    <col min="106" max="108" width="8" customWidth="1"/>
    <col min="109" max="110" width="11.85546875" customWidth="1"/>
    <col min="111" max="112" width="12" customWidth="1"/>
    <col min="113" max="114" width="11.5703125" customWidth="1"/>
    <col min="115" max="115" width="68.42578125" customWidth="1"/>
    <col min="116" max="117" width="11.140625" customWidth="1"/>
    <col min="118" max="119" width="18" customWidth="1"/>
    <col min="120" max="121" width="15" customWidth="1"/>
    <col min="122" max="123" width="13" customWidth="1"/>
    <col min="124" max="125" width="12.7109375" customWidth="1"/>
    <col min="126" max="127" width="15.5703125" customWidth="1"/>
    <col min="128" max="129" width="15" customWidth="1"/>
    <col min="130" max="131" width="13.85546875" customWidth="1"/>
    <col min="132" max="133" width="13.7109375" customWidth="1"/>
    <col min="134" max="135" width="14.42578125" customWidth="1"/>
    <col min="136" max="136" width="12.7109375" customWidth="1"/>
    <col min="137" max="145" width="28.140625" customWidth="1"/>
    <col min="146" max="146" width="199.28515625" customWidth="1"/>
    <col min="147" max="147" width="14.42578125" customWidth="1"/>
  </cols>
  <sheetData>
    <row r="1" spans="1:146" x14ac:dyDescent="0.25">
      <c r="A1" s="281"/>
      <c r="B1" s="281"/>
      <c r="C1" s="282"/>
      <c r="D1" s="282"/>
      <c r="E1" s="282"/>
      <c r="F1" s="283"/>
      <c r="G1" s="283"/>
      <c r="H1" s="283"/>
      <c r="I1" s="283"/>
      <c r="J1" s="283"/>
      <c r="K1" s="283"/>
      <c r="L1" s="283"/>
      <c r="M1" s="284"/>
      <c r="N1" s="284"/>
      <c r="O1" s="284"/>
      <c r="P1" s="284"/>
      <c r="Q1" s="284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3"/>
      <c r="AI1" s="283"/>
      <c r="AJ1" s="283"/>
      <c r="AK1" s="283"/>
      <c r="AL1" s="283"/>
      <c r="AM1" s="283"/>
      <c r="AN1" s="283"/>
      <c r="AO1" s="283"/>
      <c r="AP1" s="283"/>
      <c r="AR1" s="283"/>
      <c r="AS1" s="283"/>
      <c r="AT1" s="283"/>
      <c r="AU1" s="283"/>
      <c r="BG1" s="285"/>
      <c r="EG1" s="286"/>
      <c r="EH1" s="286"/>
      <c r="EI1" s="286"/>
      <c r="EJ1" s="286"/>
      <c r="EK1" s="286"/>
      <c r="EL1" s="286"/>
      <c r="EM1" s="286"/>
      <c r="EN1" s="286"/>
      <c r="EO1" s="286"/>
    </row>
    <row r="2" spans="1:146" ht="15.75" customHeight="1" thickBot="1" x14ac:dyDescent="0.3">
      <c r="A2" s="281"/>
      <c r="B2" s="281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8"/>
      <c r="N2" s="288"/>
      <c r="O2" s="288"/>
      <c r="P2" s="288"/>
      <c r="Q2" s="288"/>
      <c r="R2" s="287"/>
      <c r="S2" s="287"/>
      <c r="T2" s="288"/>
      <c r="U2" s="287"/>
      <c r="V2" s="287"/>
      <c r="W2" s="287"/>
      <c r="X2" s="287"/>
      <c r="Y2" s="287"/>
      <c r="Z2" s="287"/>
      <c r="AA2" s="287"/>
      <c r="AB2" s="287"/>
      <c r="AC2" s="287"/>
      <c r="AD2" s="288"/>
      <c r="AE2" s="288"/>
      <c r="AF2" s="287"/>
      <c r="AG2" s="288"/>
      <c r="AH2" s="287"/>
      <c r="AI2" s="287"/>
      <c r="AJ2" s="287"/>
      <c r="AK2" s="288"/>
      <c r="AL2" s="288"/>
      <c r="AM2" s="288"/>
      <c r="AN2" s="288"/>
      <c r="AO2" s="288"/>
      <c r="AP2" s="288"/>
      <c r="AR2" s="288"/>
      <c r="AS2" s="287"/>
      <c r="AT2" s="287"/>
      <c r="AU2" s="287"/>
      <c r="BG2" s="285"/>
      <c r="EG2" s="286"/>
      <c r="EH2" s="286"/>
      <c r="EI2" s="286"/>
      <c r="EJ2" s="286"/>
      <c r="EK2" s="286"/>
      <c r="EL2" s="286"/>
      <c r="EM2" s="286"/>
      <c r="EN2" s="286"/>
      <c r="EO2" s="286"/>
    </row>
    <row r="3" spans="1:146" x14ac:dyDescent="0.25">
      <c r="A3" s="436"/>
      <c r="B3" s="436"/>
      <c r="C3" s="437" t="s">
        <v>2143</v>
      </c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 t="s">
        <v>2144</v>
      </c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8" t="s">
        <v>2145</v>
      </c>
      <c r="BH3" s="438"/>
      <c r="BI3" s="438"/>
      <c r="BJ3" s="438"/>
      <c r="BK3" s="438"/>
      <c r="BL3" s="438"/>
      <c r="BM3" s="438"/>
      <c r="BN3" s="438"/>
      <c r="BO3" s="438"/>
      <c r="BP3" s="438"/>
      <c r="BQ3" s="438"/>
      <c r="BR3" s="438"/>
      <c r="BS3" s="438"/>
      <c r="BT3" s="438"/>
      <c r="BU3" s="438"/>
      <c r="BV3" s="438"/>
      <c r="BW3" s="438"/>
      <c r="BX3" s="438"/>
      <c r="BY3" s="438"/>
      <c r="BZ3" s="438"/>
      <c r="CA3" s="438"/>
      <c r="CB3" s="438"/>
      <c r="CC3" s="438"/>
      <c r="CD3" s="438"/>
      <c r="CE3" s="438"/>
      <c r="CF3" s="438"/>
      <c r="CG3" s="438"/>
      <c r="CH3" s="438"/>
      <c r="CI3" s="438"/>
      <c r="CJ3" s="438"/>
      <c r="CK3" s="438"/>
      <c r="CL3" s="438"/>
      <c r="CM3" s="438"/>
      <c r="CN3" s="438"/>
      <c r="CO3" s="438"/>
      <c r="CP3" s="438"/>
      <c r="CQ3" s="438"/>
      <c r="CR3" s="438"/>
      <c r="CS3" s="438"/>
      <c r="CT3" s="438"/>
      <c r="CU3" s="438"/>
      <c r="CV3" s="438"/>
      <c r="CW3" s="438"/>
      <c r="CX3" s="438"/>
      <c r="CY3" s="438"/>
      <c r="CZ3" s="438"/>
      <c r="DA3" s="438"/>
      <c r="DB3" s="438"/>
      <c r="DC3" s="438"/>
      <c r="DD3" s="438"/>
      <c r="DE3" s="438"/>
      <c r="DF3" s="438"/>
      <c r="DG3" s="438"/>
      <c r="DH3" s="438"/>
      <c r="DI3" s="438"/>
      <c r="DJ3" s="438"/>
      <c r="DK3" s="438"/>
      <c r="DL3" s="438"/>
      <c r="DM3" s="289"/>
      <c r="DN3" s="434" t="s">
        <v>2146</v>
      </c>
      <c r="DO3" s="434"/>
      <c r="DP3" s="434"/>
      <c r="DQ3" s="434"/>
      <c r="DR3" s="434"/>
      <c r="DS3" s="434"/>
      <c r="DT3" s="434"/>
      <c r="DU3" s="434"/>
      <c r="DV3" s="434"/>
      <c r="DW3" s="434"/>
      <c r="DX3" s="434"/>
      <c r="DY3" s="434"/>
      <c r="DZ3" s="434"/>
      <c r="EA3" s="434"/>
      <c r="EB3" s="434"/>
      <c r="EC3" s="434"/>
      <c r="ED3" s="434"/>
      <c r="EE3" s="434"/>
      <c r="EF3" s="434"/>
      <c r="EG3" s="434"/>
      <c r="EH3" s="434"/>
      <c r="EI3" s="434"/>
      <c r="EJ3" s="434"/>
      <c r="EK3" s="434"/>
      <c r="EL3" s="434" t="s">
        <v>2099</v>
      </c>
      <c r="EM3" s="434"/>
      <c r="EN3" s="434"/>
      <c r="EO3" s="434"/>
      <c r="EP3" s="290" t="s">
        <v>2147</v>
      </c>
    </row>
    <row r="4" spans="1:146" ht="21" customHeight="1" x14ac:dyDescent="0.25">
      <c r="A4" s="439" t="s">
        <v>2148</v>
      </c>
      <c r="B4" s="439"/>
      <c r="C4" s="440" t="s">
        <v>2149</v>
      </c>
      <c r="D4" s="440"/>
      <c r="E4" s="441" t="s">
        <v>2150</v>
      </c>
      <c r="F4" s="441"/>
      <c r="G4" s="441"/>
      <c r="H4" s="441"/>
      <c r="I4" s="441"/>
      <c r="J4" s="441"/>
      <c r="K4" s="441"/>
      <c r="L4" s="442" t="s">
        <v>2151</v>
      </c>
      <c r="M4" s="442"/>
      <c r="N4" s="442"/>
      <c r="O4" s="442"/>
      <c r="P4" s="442"/>
      <c r="Q4" s="442"/>
      <c r="R4" s="443" t="s">
        <v>2152</v>
      </c>
      <c r="S4" s="443"/>
      <c r="T4" s="443"/>
      <c r="U4" s="435" t="s">
        <v>2153</v>
      </c>
      <c r="V4" s="435"/>
      <c r="W4" s="435"/>
      <c r="X4" s="435"/>
      <c r="Y4" s="435"/>
      <c r="Z4" s="435"/>
      <c r="AA4" s="444" t="s">
        <v>2154</v>
      </c>
      <c r="AB4" s="444"/>
      <c r="AC4" s="445" t="s">
        <v>2155</v>
      </c>
      <c r="AD4" s="445"/>
      <c r="AE4" s="293" t="s">
        <v>2156</v>
      </c>
      <c r="AF4" s="294" t="s">
        <v>2157</v>
      </c>
      <c r="AG4" s="441" t="s">
        <v>2158</v>
      </c>
      <c r="AH4" s="441"/>
      <c r="AI4" s="441" t="s">
        <v>2159</v>
      </c>
      <c r="AJ4" s="441"/>
      <c r="AK4" s="441" t="s">
        <v>2160</v>
      </c>
      <c r="AL4" s="441"/>
      <c r="AM4" s="441"/>
      <c r="AN4" s="441" t="s">
        <v>2161</v>
      </c>
      <c r="AO4" s="441"/>
      <c r="AP4" s="441"/>
      <c r="AQ4" s="441"/>
      <c r="AR4" s="441"/>
      <c r="AS4" s="441"/>
      <c r="AT4" s="441"/>
      <c r="AU4" s="441"/>
      <c r="AV4" s="441"/>
      <c r="AW4" s="441"/>
      <c r="AX4" s="441"/>
      <c r="AY4" s="441"/>
      <c r="AZ4" s="441"/>
      <c r="BA4" s="441"/>
      <c r="BB4" s="447" t="s">
        <v>2162</v>
      </c>
      <c r="BC4" s="447"/>
      <c r="BD4" s="447"/>
      <c r="BE4" s="447"/>
      <c r="BF4" s="447"/>
      <c r="BG4" s="291" t="s">
        <v>2163</v>
      </c>
      <c r="BH4" s="441" t="s">
        <v>2164</v>
      </c>
      <c r="BI4" s="441"/>
      <c r="BJ4" s="441"/>
      <c r="BK4" s="441"/>
      <c r="BL4" s="441"/>
      <c r="BM4" s="441"/>
      <c r="BN4" s="441"/>
      <c r="BO4" s="441" t="s">
        <v>2165</v>
      </c>
      <c r="BP4" s="441"/>
      <c r="BQ4" s="441"/>
      <c r="BR4" s="295"/>
      <c r="BS4" s="296"/>
      <c r="BT4" s="441" t="s">
        <v>2166</v>
      </c>
      <c r="BU4" s="441"/>
      <c r="BV4" s="441" t="s">
        <v>2167</v>
      </c>
      <c r="BW4" s="441"/>
      <c r="BX4" s="441"/>
      <c r="BY4" s="441"/>
      <c r="BZ4" s="441"/>
      <c r="CA4" s="441"/>
      <c r="CB4" s="441" t="s">
        <v>2168</v>
      </c>
      <c r="CC4" s="441"/>
      <c r="CD4" s="441"/>
      <c r="CE4" s="441"/>
      <c r="CF4" s="441"/>
      <c r="CG4" s="441"/>
      <c r="CH4" s="441"/>
      <c r="CI4" s="441"/>
      <c r="CJ4" s="441"/>
      <c r="CK4" s="441"/>
      <c r="CL4" s="441"/>
      <c r="CM4" s="441"/>
      <c r="CN4" s="441"/>
      <c r="CO4" s="441"/>
      <c r="CP4" s="441"/>
      <c r="CQ4" s="441"/>
      <c r="CR4" s="441"/>
      <c r="CS4" s="292" t="s">
        <v>2169</v>
      </c>
      <c r="CT4" s="292" t="s">
        <v>2170</v>
      </c>
      <c r="CU4" s="441" t="s">
        <v>2171</v>
      </c>
      <c r="CV4" s="441"/>
      <c r="CW4" s="441"/>
      <c r="CX4" s="441" t="s">
        <v>2158</v>
      </c>
      <c r="CY4" s="441"/>
      <c r="CZ4" s="441" t="s">
        <v>2159</v>
      </c>
      <c r="DA4" s="441"/>
      <c r="DB4" s="441" t="s">
        <v>173</v>
      </c>
      <c r="DC4" s="441"/>
      <c r="DD4" s="441"/>
      <c r="DE4" s="447" t="s">
        <v>2172</v>
      </c>
      <c r="DF4" s="447"/>
      <c r="DG4" s="447"/>
      <c r="DH4" s="447"/>
      <c r="DI4" s="447"/>
      <c r="DJ4" s="447"/>
      <c r="DK4" s="447"/>
      <c r="DL4" s="447"/>
      <c r="DM4" s="297"/>
      <c r="DN4" s="435" t="s">
        <v>2173</v>
      </c>
      <c r="DO4" s="435"/>
      <c r="DP4" s="435"/>
      <c r="DQ4" s="435"/>
      <c r="DR4" s="435"/>
      <c r="DS4" s="435"/>
      <c r="DT4" s="435"/>
      <c r="DU4" s="435"/>
      <c r="DV4" s="435"/>
      <c r="DW4" s="292"/>
      <c r="DX4" s="441" t="s">
        <v>2174</v>
      </c>
      <c r="DY4" s="441"/>
      <c r="DZ4" s="441"/>
      <c r="EA4" s="441"/>
      <c r="EB4" s="441"/>
      <c r="EC4" s="441"/>
      <c r="ED4" s="441"/>
      <c r="EE4" s="441"/>
      <c r="EF4" s="441"/>
      <c r="EG4" s="446" t="s">
        <v>2175</v>
      </c>
      <c r="EH4" s="446" t="s">
        <v>2176</v>
      </c>
      <c r="EI4" s="446" t="s">
        <v>2177</v>
      </c>
      <c r="EJ4" s="446" t="s">
        <v>2178</v>
      </c>
      <c r="EK4" s="446" t="s">
        <v>2179</v>
      </c>
      <c r="EL4" s="446" t="s">
        <v>2175</v>
      </c>
      <c r="EM4" s="446" t="s">
        <v>2176</v>
      </c>
      <c r="EN4" s="446" t="s">
        <v>2177</v>
      </c>
      <c r="EO4" s="446" t="s">
        <v>2179</v>
      </c>
      <c r="EP4" s="442" t="s">
        <v>2180</v>
      </c>
    </row>
    <row r="5" spans="1:146" ht="63.75" customHeight="1" x14ac:dyDescent="0.25">
      <c r="A5" s="298" t="s">
        <v>2181</v>
      </c>
      <c r="B5" s="298" t="s">
        <v>2182</v>
      </c>
      <c r="C5" s="299" t="s">
        <v>2183</v>
      </c>
      <c r="D5" s="300" t="s">
        <v>2184</v>
      </c>
      <c r="E5" s="300" t="s">
        <v>3</v>
      </c>
      <c r="F5" s="300" t="s">
        <v>5</v>
      </c>
      <c r="G5" s="300" t="s">
        <v>6</v>
      </c>
      <c r="H5" s="300" t="s">
        <v>2185</v>
      </c>
      <c r="I5" s="300" t="s">
        <v>8</v>
      </c>
      <c r="J5" s="300" t="s">
        <v>9</v>
      </c>
      <c r="K5" s="300" t="s">
        <v>2186</v>
      </c>
      <c r="L5" s="298" t="s">
        <v>2187</v>
      </c>
      <c r="M5" s="298" t="s">
        <v>2188</v>
      </c>
      <c r="N5" s="298" t="s">
        <v>2189</v>
      </c>
      <c r="O5" s="298" t="s">
        <v>2190</v>
      </c>
      <c r="P5" s="298" t="s">
        <v>17</v>
      </c>
      <c r="Q5" s="301" t="s">
        <v>18</v>
      </c>
      <c r="R5" s="302" t="s">
        <v>162</v>
      </c>
      <c r="S5" s="298" t="s">
        <v>80</v>
      </c>
      <c r="T5" s="298" t="s">
        <v>2191</v>
      </c>
      <c r="U5" s="298" t="s">
        <v>164</v>
      </c>
      <c r="V5" s="298" t="s">
        <v>80</v>
      </c>
      <c r="W5" s="298" t="s">
        <v>2192</v>
      </c>
      <c r="X5" s="298" t="s">
        <v>2193</v>
      </c>
      <c r="Y5" s="298" t="s">
        <v>2194</v>
      </c>
      <c r="Z5" s="298" t="s">
        <v>2195</v>
      </c>
      <c r="AA5" s="298" t="s">
        <v>2196</v>
      </c>
      <c r="AB5" s="298" t="s">
        <v>2197</v>
      </c>
      <c r="AC5" s="298" t="s">
        <v>2198</v>
      </c>
      <c r="AD5" s="298" t="s">
        <v>2199</v>
      </c>
      <c r="AE5" s="298" t="s">
        <v>2200</v>
      </c>
      <c r="AF5" s="298" t="s">
        <v>2201</v>
      </c>
      <c r="AG5" s="300" t="s">
        <v>2202</v>
      </c>
      <c r="AH5" s="300" t="s">
        <v>2203</v>
      </c>
      <c r="AI5" s="300" t="s">
        <v>2202</v>
      </c>
      <c r="AJ5" s="300" t="s">
        <v>2203</v>
      </c>
      <c r="AK5" s="298" t="s">
        <v>2204</v>
      </c>
      <c r="AL5" s="298" t="s">
        <v>2205</v>
      </c>
      <c r="AM5" s="298" t="s">
        <v>2206</v>
      </c>
      <c r="AN5" s="298" t="s">
        <v>2207</v>
      </c>
      <c r="AO5" s="298" t="s">
        <v>2207</v>
      </c>
      <c r="AP5" s="298" t="s">
        <v>2207</v>
      </c>
      <c r="AQ5" s="298" t="s">
        <v>2208</v>
      </c>
      <c r="AR5" s="298" t="s">
        <v>2209</v>
      </c>
      <c r="AS5" s="298" t="s">
        <v>2210</v>
      </c>
      <c r="AT5" s="298" t="s">
        <v>2211</v>
      </c>
      <c r="AU5" s="298" t="s">
        <v>2210</v>
      </c>
      <c r="AV5" s="298" t="s">
        <v>2212</v>
      </c>
      <c r="AW5" s="298" t="s">
        <v>2213</v>
      </c>
      <c r="AX5" s="298" t="s">
        <v>2214</v>
      </c>
      <c r="AY5" s="298" t="s">
        <v>282</v>
      </c>
      <c r="AZ5" s="298" t="s">
        <v>2215</v>
      </c>
      <c r="BA5" s="298" t="s">
        <v>2216</v>
      </c>
      <c r="BB5" s="446" t="s">
        <v>2217</v>
      </c>
      <c r="BC5" s="446"/>
      <c r="BD5" s="298" t="s">
        <v>2218</v>
      </c>
      <c r="BE5" s="298" t="s">
        <v>2219</v>
      </c>
      <c r="BF5" s="298" t="s">
        <v>2220</v>
      </c>
      <c r="BG5" s="302" t="s">
        <v>2221</v>
      </c>
      <c r="BH5" s="301" t="s">
        <v>1883</v>
      </c>
      <c r="BI5" s="301" t="s">
        <v>1885</v>
      </c>
      <c r="BJ5" s="301" t="s">
        <v>1884</v>
      </c>
      <c r="BK5" s="301" t="s">
        <v>1886</v>
      </c>
      <c r="BL5" s="301" t="s">
        <v>2222</v>
      </c>
      <c r="BM5" s="298" t="s">
        <v>2223</v>
      </c>
      <c r="BN5" s="298" t="s">
        <v>2179</v>
      </c>
      <c r="BO5" s="298" t="s">
        <v>1892</v>
      </c>
      <c r="BP5" s="298" t="s">
        <v>1893</v>
      </c>
      <c r="BQ5" s="298" t="s">
        <v>1894</v>
      </c>
      <c r="BR5" s="298" t="s">
        <v>2224</v>
      </c>
      <c r="BS5" s="298" t="s">
        <v>2225</v>
      </c>
      <c r="BT5" s="298" t="s">
        <v>2226</v>
      </c>
      <c r="BU5" s="298" t="s">
        <v>2219</v>
      </c>
      <c r="BV5" s="298" t="s">
        <v>1902</v>
      </c>
      <c r="BW5" s="298" t="s">
        <v>1903</v>
      </c>
      <c r="BX5" s="298" t="s">
        <v>1904</v>
      </c>
      <c r="BY5" s="298" t="s">
        <v>1905</v>
      </c>
      <c r="BZ5" s="298" t="s">
        <v>1906</v>
      </c>
      <c r="CA5" s="298" t="s">
        <v>1907</v>
      </c>
      <c r="CB5" s="298" t="s">
        <v>1909</v>
      </c>
      <c r="CC5" s="298" t="s">
        <v>1912</v>
      </c>
      <c r="CD5" s="298" t="s">
        <v>1915</v>
      </c>
      <c r="CE5" s="298" t="s">
        <v>1918</v>
      </c>
      <c r="CF5" s="298" t="s">
        <v>1920</v>
      </c>
      <c r="CG5" s="298" t="s">
        <v>1922</v>
      </c>
      <c r="CH5" s="298" t="s">
        <v>1910</v>
      </c>
      <c r="CI5" s="298" t="s">
        <v>1913</v>
      </c>
      <c r="CJ5" s="298" t="s">
        <v>1916</v>
      </c>
      <c r="CK5" s="298" t="s">
        <v>1919</v>
      </c>
      <c r="CL5" s="298" t="s">
        <v>1921</v>
      </c>
      <c r="CM5" s="298" t="s">
        <v>1911</v>
      </c>
      <c r="CN5" s="298" t="s">
        <v>1914</v>
      </c>
      <c r="CO5" s="298" t="s">
        <v>1917</v>
      </c>
      <c r="CP5" s="298" t="s">
        <v>2227</v>
      </c>
      <c r="CQ5" s="298" t="s">
        <v>426</v>
      </c>
      <c r="CR5" s="298" t="s">
        <v>2219</v>
      </c>
      <c r="CS5" s="298" t="s">
        <v>2228</v>
      </c>
      <c r="CT5" s="298" t="s">
        <v>2229</v>
      </c>
      <c r="CU5" s="298" t="s">
        <v>2201</v>
      </c>
      <c r="CV5" s="298" t="s">
        <v>2230</v>
      </c>
      <c r="CW5" s="300" t="s">
        <v>2231</v>
      </c>
      <c r="CX5" s="300" t="s">
        <v>2202</v>
      </c>
      <c r="CY5" s="300" t="s">
        <v>2203</v>
      </c>
      <c r="CZ5" s="300" t="s">
        <v>2202</v>
      </c>
      <c r="DA5" s="300" t="s">
        <v>2203</v>
      </c>
      <c r="DB5" s="298" t="s">
        <v>2204</v>
      </c>
      <c r="DC5" s="298" t="s">
        <v>2205</v>
      </c>
      <c r="DD5" s="298" t="s">
        <v>2206</v>
      </c>
      <c r="DE5" s="446" t="s">
        <v>2232</v>
      </c>
      <c r="DF5" s="446"/>
      <c r="DG5" s="446" t="s">
        <v>2233</v>
      </c>
      <c r="DH5" s="446"/>
      <c r="DI5" s="446" t="s">
        <v>2234</v>
      </c>
      <c r="DJ5" s="446"/>
      <c r="DK5" s="298" t="s">
        <v>2220</v>
      </c>
      <c r="DL5" s="303" t="s">
        <v>2235</v>
      </c>
      <c r="DM5" s="302" t="s">
        <v>2236</v>
      </c>
      <c r="DN5" s="302" t="s">
        <v>2237</v>
      </c>
      <c r="DO5" s="298" t="s">
        <v>2238</v>
      </c>
      <c r="DP5" s="298" t="s">
        <v>2239</v>
      </c>
      <c r="DQ5" s="298" t="s">
        <v>2240</v>
      </c>
      <c r="DR5" s="298" t="s">
        <v>2241</v>
      </c>
      <c r="DS5" s="298" t="s">
        <v>2242</v>
      </c>
      <c r="DT5" s="298" t="s">
        <v>2243</v>
      </c>
      <c r="DU5" s="298" t="s">
        <v>2244</v>
      </c>
      <c r="DV5" s="298" t="s">
        <v>2245</v>
      </c>
      <c r="DW5" s="298" t="s">
        <v>2246</v>
      </c>
      <c r="DX5" s="298" t="s">
        <v>2237</v>
      </c>
      <c r="DY5" s="298" t="s">
        <v>2247</v>
      </c>
      <c r="DZ5" s="298" t="s">
        <v>2239</v>
      </c>
      <c r="EA5" s="298" t="s">
        <v>2240</v>
      </c>
      <c r="EB5" s="298" t="s">
        <v>2241</v>
      </c>
      <c r="EC5" s="298" t="s">
        <v>2242</v>
      </c>
      <c r="ED5" s="298" t="s">
        <v>2243</v>
      </c>
      <c r="EE5" s="298" t="s">
        <v>2244</v>
      </c>
      <c r="EF5" s="298" t="s">
        <v>2245</v>
      </c>
      <c r="EG5" s="446"/>
      <c r="EH5" s="446"/>
      <c r="EI5" s="446"/>
      <c r="EJ5" s="446"/>
      <c r="EK5" s="446"/>
      <c r="EL5" s="446"/>
      <c r="EM5" s="446"/>
      <c r="EN5" s="446"/>
      <c r="EO5" s="446"/>
      <c r="EP5" s="442"/>
    </row>
    <row r="6" spans="1:146" ht="93" customHeight="1" thickBot="1" x14ac:dyDescent="0.3">
      <c r="A6" s="304"/>
      <c r="B6" s="304"/>
      <c r="C6" s="305">
        <v>0</v>
      </c>
      <c r="D6" s="306">
        <f>IF(Tela_Inicial!$R$7="","",Tela_Inicial!$R$7)</f>
        <v>2024</v>
      </c>
      <c r="E6" s="306" t="str">
        <f>IF(Tela_Inicial!$I$9="","",Tela_Inicial!$I$9)</f>
        <v xml:space="preserve">Não preencher </v>
      </c>
      <c r="F6" s="306" t="str">
        <f>IF(Tela_Inicial!$I$10="","",Tela_Inicial!$I$10)</f>
        <v xml:space="preserve">Não preencher </v>
      </c>
      <c r="G6" s="306" t="str">
        <f>IF(Tela_Inicial!$I$11="","",Tela_Inicial!$I$11)</f>
        <v>Não preencher - Campo de preenchimento automático</v>
      </c>
      <c r="H6" s="306" t="str">
        <f>IF(Tela_Inicial!$I$12="","",Tela_Inicial!$I$12)</f>
        <v>Não preencher - Campo de preenchimento automático</v>
      </c>
      <c r="I6" s="306" t="str">
        <f>IF(Tela_Inicial!$I$13="","",Tela_Inicial!$I$13)</f>
        <v>Não preencher - Campo de preenchimento automático</v>
      </c>
      <c r="J6" s="306" t="str">
        <f>IF(Tela_Inicial!$I$14="","",Tela_Inicial!$I$14)</f>
        <v>Não preencher - Campo de preenchimento automático</v>
      </c>
      <c r="K6" s="306" t="str">
        <f>IF(Tela_Inicial!$G$18="","",Tela_Inicial!$G$18)</f>
        <v/>
      </c>
      <c r="L6" s="306" t="str">
        <f>IF(Tela_Inicial!$K$20="","",Tela_Inicial!$K$20)</f>
        <v/>
      </c>
      <c r="M6" s="306" t="str">
        <f>IF(Tela_Inicial!$H$22="","",Tela_Inicial!$H$22)</f>
        <v/>
      </c>
      <c r="N6" s="306" t="str">
        <f>IF(Tela_Inicial!$E$24="","",Tela_Inicial!$E$24)</f>
        <v/>
      </c>
      <c r="O6" s="306" t="str">
        <f>IF(Tela_Inicial!$M$24="","",Tela_Inicial!$M$24)</f>
        <v/>
      </c>
      <c r="P6" s="306" t="str">
        <f>IF(Tela_Inicial!$N$26="","",Tela_Inicial!$N$26)</f>
        <v/>
      </c>
      <c r="Q6" s="307" t="str">
        <f>IF(Tela_Inicial!$N$28="","",Tela_Inicial!$N$28)</f>
        <v/>
      </c>
      <c r="R6" s="308" t="str">
        <f>IF(Tela_1!$H$6="","",Tela_1!$H$6)</f>
        <v/>
      </c>
      <c r="S6" s="309" t="str">
        <f>IF(Tela_1!$H$8="","",Tela_1!$H$8)</f>
        <v/>
      </c>
      <c r="T6" s="306" t="str">
        <f>IF(Tela_1!H10="","",CONCATENATE(Tela_1!H10,", n°",Tela_1!AC10,", ",Tela_1!H12,", ",IF(Tela_1!W12="","",Tela_1!$T$12)," ",Tela_1!W12,". ",IF(Tela_1!H14="","",Tela_1!C14)," ",Tela_1!H14,", ",IF(Tela_1!M14="","",Tela_1!K14)," ",(TEXT(Tela_1!M14,"00000-000")),", ",Tela_1!V14," - ",Tela_1!AE14))</f>
        <v/>
      </c>
      <c r="U6" s="306" t="str">
        <f>IF(Tela_1!$K$20="","",Tela_1!$K$20)</f>
        <v/>
      </c>
      <c r="V6" s="309" t="str">
        <f>IF(Tela_1!$H$22="","",Tela_1!$H$22)</f>
        <v/>
      </c>
      <c r="W6" s="306" t="str">
        <f>IF(Tela_1!$H$24="","",Tela_1!$H$24)</f>
        <v/>
      </c>
      <c r="X6" s="306" t="str">
        <f>IF(Tela_1!H26="","",CONCATENATE(Tela_1!H26,", n°",Tela_1!AC26,", ",Tela_1!H28,", ",IF(Tela_1!W28="","",Tela_1!$V$28)," ",Tela_1!W28,". ",IF(Tela_1!H30="","",Tela_1!C30)," ",Tela_1!H30,", ",IF(Tela_1!M30="","",Tela_1!L30)," ",(TEXT(Tela_1!M30,"00000-000")),", ",Tela_1!V30," - ",Tela_1!AE30))</f>
        <v/>
      </c>
      <c r="Y6" s="306" t="str">
        <f>IF(Tela_1!$V$30="","",UPPER(Tela_1!$V$30))</f>
        <v>SELECIONAR</v>
      </c>
      <c r="Z6" s="306" t="str">
        <f>IF(Tela_1!$H$34="","",Tela_1!$H$34)</f>
        <v/>
      </c>
      <c r="AA6" s="310">
        <f>Tela_1!$H$16</f>
        <v>0</v>
      </c>
      <c r="AB6" s="311">
        <f>Tela_1!$O$16</f>
        <v>0</v>
      </c>
      <c r="AC6" s="310">
        <f>Tela_1!$H$32</f>
        <v>0</v>
      </c>
      <c r="AD6" s="312">
        <f>Tela_1!$O$32</f>
        <v>0</v>
      </c>
      <c r="AE6" s="306" t="str">
        <f>IF(Tela_1!T36&lt;&gt;"",$T$6,IF(Tela_1!AA36&lt;&gt;"",$X$6,"NÃO INFORMADO"))</f>
        <v>NÃO INFORMADO</v>
      </c>
      <c r="AF6" s="313" t="str">
        <f>IF(Tela_1!$M$39="","",Tela_1!$M$39)</f>
        <v/>
      </c>
      <c r="AG6" s="313" t="str">
        <f>IF(Tela_1!$F$42="","",CONCATENATE(Tela_1!$E$42,Tela_1!$F$42,"°",Tela_1!$J$42,"'",Tela_1!$N$42,""""))</f>
        <v/>
      </c>
      <c r="AH6" s="313" t="str">
        <f>IF(Tela_1!$S$42="","",CONCATENATE(Tela_1!$R$42,Tela_1!$S$42,"°",Tela_1!$W$42,"'",Tela_1!$AA$42,""""))</f>
        <v/>
      </c>
      <c r="AI6" s="314" t="str">
        <f>IF(Tela_1!$J$44="","",-Tela_1!$J$44)</f>
        <v/>
      </c>
      <c r="AJ6" s="314" t="str">
        <f>IF(Tela_1!$S$44="","",-Tela_1!$S$44)</f>
        <v/>
      </c>
      <c r="AK6" s="310" t="str">
        <f>IF(Tela_1!$N$46="","",Tela_1!$N$46)</f>
        <v/>
      </c>
      <c r="AL6" s="310" t="str">
        <f>IF(Tela_1!$Y$46="","",Tela_1!$Y$46)</f>
        <v/>
      </c>
      <c r="AM6" s="310" t="str">
        <f>IF(OR(Tela_1!$V$48="",Tela_1!$V$48="Selecionar fuso"),"",Tela_1!$V$48)</f>
        <v/>
      </c>
      <c r="AN6" s="306" t="str">
        <f>IF(Tela_1!$K$53="X",Tela_1!$L$53,"em branco")</f>
        <v>em branco</v>
      </c>
      <c r="AO6" s="306" t="str">
        <f>IF(Tela_1!$P$53="X",Tela_1!$Q$53,"em branco")</f>
        <v>em branco</v>
      </c>
      <c r="AP6" s="306" t="str">
        <f>IF(Tela_1!$U$53="X",Tela_1!$V$53,"em branco")</f>
        <v>em branco</v>
      </c>
      <c r="AQ6" s="315">
        <f>Tela_1!J55</f>
        <v>0</v>
      </c>
      <c r="AR6" s="310" t="str">
        <f>IF(Tela_1!$G$57="","",Tela_1!$G$57)</f>
        <v>Código DN 74/2004</v>
      </c>
      <c r="AS6" s="310" t="str">
        <f>IF(OR(Tela_1!$G$57="",Tela_1!$G$57="Código DN 74/2004"),"Descrição do código",Tela_1!$K$57)</f>
        <v>Descrição do código</v>
      </c>
      <c r="AT6" s="310" t="str">
        <f>IF(Tela_1!$G$59="","",Tela_1!$G$59)</f>
        <v>Código DN 217/2017</v>
      </c>
      <c r="AU6" s="310" t="str">
        <f>IF(OR(Tela_1!$G$59="",Tela_1!$G$59="Código DN 217/2017"),"Descrição do código",Tela_1!$K$59)</f>
        <v>Descrição do código</v>
      </c>
      <c r="AV6" s="316" t="str">
        <f>IF(Tela_1!$K$61="Selecionar classe","",Tela_1!$K$61)</f>
        <v>Selecionar</v>
      </c>
      <c r="AW6" s="306" t="str">
        <f>IF(OR(Tela_1!$U$61="",Tela_1!$U$61="Sel. Munícipio empreendimento"),"",Tela_1!$U$61)</f>
        <v>Sel. Município empreendimento</v>
      </c>
      <c r="AX6" s="317" t="str">
        <f>IF(Tela_1!$L$63="","",Tela_1!$L$63)</f>
        <v/>
      </c>
      <c r="AY6" s="316" t="str">
        <f>IF(Tela_1!$AA$63="","",Tela_1!$AA$63)</f>
        <v/>
      </c>
      <c r="AZ6" s="306" t="str">
        <f>IF(Tela_1!$H$65="","",Tela_1!$H$65)</f>
        <v/>
      </c>
      <c r="BA6" s="306" t="str">
        <f>IF(Tela_1!$S$65="","",Tela_1!$S$65)</f>
        <v/>
      </c>
      <c r="BB6" s="317" t="e">
        <f>IF(#REF!&lt;&gt;"","Não","")</f>
        <v>#REF!</v>
      </c>
      <c r="BC6" s="317" t="e">
        <f>IF(#REF!&lt;&gt;"","Sim","")</f>
        <v>#REF!</v>
      </c>
      <c r="BD6" s="317" t="e">
        <f>IF(#REF!="Selecione motivo:","",#REF!)</f>
        <v>#REF!</v>
      </c>
      <c r="BE6" s="317" t="e">
        <f>IF(#REF!="Selecione motivo:","",#REF!)</f>
        <v>#REF!</v>
      </c>
      <c r="BF6" s="318" t="e">
        <f>IF(#REF!="Selecione motivo:","",#REF!)</f>
        <v>#REF!</v>
      </c>
      <c r="BG6" s="308" t="str">
        <f>IF(Tela_2!N6="","",Tela_2!N6)</f>
        <v/>
      </c>
      <c r="BH6" s="319" t="str">
        <f>IF(Tela_2!$C$10&lt;&gt;"","Sim","")</f>
        <v/>
      </c>
      <c r="BI6" s="319" t="str">
        <f>IF(Tela_2!$C$12&lt;&gt;"","Sim","")</f>
        <v/>
      </c>
      <c r="BJ6" s="319" t="str">
        <f>IF(Tela_2!$O$10&lt;&gt;"","Sim","")</f>
        <v/>
      </c>
      <c r="BK6" s="319" t="str">
        <f>IF(Tela_2!$O$12&lt;&gt;"","Sim","")</f>
        <v/>
      </c>
      <c r="BL6" s="319" t="str">
        <f>IF(Tela_2!$O$14&lt;&gt;"","Sim","")</f>
        <v/>
      </c>
      <c r="BM6" s="319" t="str">
        <f>IF(Tela_2!$C$14&lt;&gt;"","Sim","")</f>
        <v/>
      </c>
      <c r="BN6" s="319" t="str">
        <f>IF(Tela_2!$C16="","",Tela_2!$K$16)</f>
        <v/>
      </c>
      <c r="BO6" s="319" t="str">
        <f>IF(Tela_2!$C$20&lt;&gt;"","Sim","")</f>
        <v/>
      </c>
      <c r="BP6" s="319" t="str">
        <f>IF(Tela_2!$O$20&lt;&gt;"","Sim","")</f>
        <v/>
      </c>
      <c r="BQ6" s="319" t="str">
        <f>IF(Tela_2!$W$20&lt;&gt;"","Sim","")</f>
        <v/>
      </c>
      <c r="BR6" s="320">
        <f>IF(AND(Tela_2!$S$9&lt;&gt;"",Tela_2!$Q$27=""),"NÃO INFORMADO",Tela_2!$Q$27)</f>
        <v>0</v>
      </c>
      <c r="BS6" s="317">
        <f>IF(AND(Tela_2!$S$9&lt;&gt;"",Tela_2!$AC$22=""),"NÃO INFORMADO",Tela_2!$AC$22)</f>
        <v>0</v>
      </c>
      <c r="BT6" s="317" t="str">
        <f>IF(Tela_2!$C$31="Selecione lançamento efluente bruto:","",Tela_2!$C$31)</f>
        <v>Selecionar local do lançamento:</v>
      </c>
      <c r="BU6" s="317">
        <f>IF(Tela_2!$Y$31="Especificar outro","",Tela_2!$Y$31)</f>
        <v>0</v>
      </c>
      <c r="BV6" s="317" t="str">
        <f>IF(Tela_2!$C$35&lt;&gt;"","Sim","")</f>
        <v/>
      </c>
      <c r="BW6" s="317" t="str">
        <f>IF(Tela_2!$I$35&lt;&gt;"","Sim","")</f>
        <v/>
      </c>
      <c r="BX6" s="317" t="str">
        <f>IF(Tela_2!$N$35&lt;&gt;"","Sim","")</f>
        <v/>
      </c>
      <c r="BY6" s="317" t="str">
        <f>IF(Tela_2!$R$35&lt;&gt;"","Sim","")</f>
        <v/>
      </c>
      <c r="BZ6" s="317" t="str">
        <f>IF(Tela_2!$C$37&lt;&gt;"","Sim","")</f>
        <v/>
      </c>
      <c r="CA6" s="317" t="str">
        <f>IF(Tela_2!$I$37&lt;&gt;"","Sim","")</f>
        <v/>
      </c>
      <c r="CB6" s="317" t="str">
        <f>IF(Tela_2!$C$41&lt;&gt;"","Sim","")</f>
        <v/>
      </c>
      <c r="CC6" s="317" t="str">
        <f>IF(Tela_2!$C$43&lt;&gt;"","Sim","")</f>
        <v/>
      </c>
      <c r="CD6" s="317" t="str">
        <f>IF(Tela_2!$C$45&lt;&gt;"","Sim","")</f>
        <v/>
      </c>
      <c r="CE6" s="317" t="str">
        <f>IF(Tela_2!$C$47&lt;&gt;"","Sim","")</f>
        <v/>
      </c>
      <c r="CF6" s="317" t="str">
        <f>IF(Tela_2!$C$49&lt;&gt;"","Sim","")</f>
        <v/>
      </c>
      <c r="CG6" s="317" t="str">
        <f>IF(Tela_2!$C$51="x","Sim","")</f>
        <v/>
      </c>
      <c r="CH6" s="317" t="str">
        <f>IF(Tela_2!$K$41="x","Sim","")</f>
        <v/>
      </c>
      <c r="CI6" s="317" t="str">
        <f>IF(Tela_2!$K$43="x","Sim","")</f>
        <v/>
      </c>
      <c r="CJ6" s="317" t="str">
        <f>IF(Tela_2!$K$45="x","Sim","")</f>
        <v/>
      </c>
      <c r="CK6" s="317" t="str">
        <f>IF(Tela_2!$K$47="x","Sim","")</f>
        <v/>
      </c>
      <c r="CL6" s="317" t="str">
        <f>IF(Tela_2!$K$49="x","Sim","")</f>
        <v/>
      </c>
      <c r="CM6" s="317" t="str">
        <f>IF(Tela_2!$W$41="x","Sim","")</f>
        <v/>
      </c>
      <c r="CN6" s="317" t="str">
        <f>IF(Tela_2!$W$43="x","Sim","")</f>
        <v/>
      </c>
      <c r="CO6" s="317" t="str">
        <f>IF(Tela_2!$W$45="x","Sim","")</f>
        <v/>
      </c>
      <c r="CP6" s="317" t="str">
        <f>IF(Tela_2!$W$47="x","Sim","")</f>
        <v/>
      </c>
      <c r="CQ6" s="317" t="str">
        <f>IF(Tela_2!$K$51&lt;&gt;"","Sim","")</f>
        <v/>
      </c>
      <c r="CR6" s="317" t="str">
        <f>IF(Tela_2!S51&lt;&gt;"",Tela_2!S51,"")</f>
        <v/>
      </c>
      <c r="CS6" s="317" t="str">
        <f>IF(Tela_2!$C$55&lt;&gt;"",Tela_2!$C$55,"")</f>
        <v/>
      </c>
      <c r="CT6" s="317">
        <f>IF(Tela_2!$I$57="Selecione bacia/UPGRH:","",Tela_2!$I$57)</f>
        <v>0</v>
      </c>
      <c r="CU6" s="321" t="e">
        <f>IF(Tela_2!#REF!="","",Tela_2!#REF!)</f>
        <v>#REF!</v>
      </c>
      <c r="CV6" s="321" t="str">
        <f>IF(Tela_2!$N$62="","",Tela_2!$N$62)</f>
        <v/>
      </c>
      <c r="CW6" s="321" t="str">
        <f>IF(Tela_2!$X$62="","",Tela_2!$X$62)</f>
        <v>Sel. Município empreendimento</v>
      </c>
      <c r="CX6" s="321" t="str">
        <f>IF(Tela_2!$F$65="","",CONCATENATE(Tela_2!$E$65,Tela_2!$F$65,"°",Tela_2!$J$65,"'",Tela_2!$N$65,""""))</f>
        <v/>
      </c>
      <c r="CY6" s="321" t="str">
        <f>IF(Tela_2!$S$65="","",CONCATENATE(Tela_2!$R$65,Tela_2!$S$65,"°",Tela_2!$W$65,"'",Tela_2!$AA$65,""""))</f>
        <v/>
      </c>
      <c r="CZ6" s="322" t="str">
        <f>IF(Tela_2!$J$67="","",-Tela_2!$J$67)</f>
        <v/>
      </c>
      <c r="DA6" s="322" t="str">
        <f>IF(Tela_2!$S$67="","",-Tela_2!$S$67)</f>
        <v/>
      </c>
      <c r="DB6" s="323" t="str">
        <f>IF(Tela_2!$N$69="","",Tela_2!$N$69)</f>
        <v/>
      </c>
      <c r="DC6" s="323" t="str">
        <f>IF(Tela_2!$X$69="","",Tela_2!$X$69)</f>
        <v/>
      </c>
      <c r="DD6" s="323" t="str">
        <f>IF(OR(Tela_2!$U$71="",Tela_2!$U$71="Selecionar fuso"),"",Tela_2!$U$71)</f>
        <v/>
      </c>
      <c r="DE6" s="317" t="str">
        <f>IF(Tela_2!$U$75&lt;&gt;"","Sim","")</f>
        <v/>
      </c>
      <c r="DF6" s="317" t="str">
        <f>IF(Tela_2!$R$75&lt;&gt;"","Não","")</f>
        <v/>
      </c>
      <c r="DG6" s="317" t="str">
        <f>IF(Tela_2!$U$77&lt;&gt;"","Sim","")</f>
        <v/>
      </c>
      <c r="DH6" s="317" t="str">
        <f>IF(Tela_2!$R$77&lt;&gt;"","Não","")</f>
        <v/>
      </c>
      <c r="DI6" s="317" t="str">
        <f>IF(Tela_2!$U$79&lt;&gt;"","Sim","")</f>
        <v/>
      </c>
      <c r="DJ6" s="317" t="str">
        <f>IF(Tela_2!$R$79&lt;&gt;"","Não","")</f>
        <v/>
      </c>
      <c r="DK6" s="317" t="str">
        <f>IF(Tela_2!$C$83="","",Tela_2!$C$83)</f>
        <v/>
      </c>
      <c r="DL6" s="324" t="str">
        <f>IF(AND(Tela_2!$R$75&lt;&gt;"",Tela_2!$R$77&lt;&gt;"",Tela_2!$R$79&lt;&gt;""),"Encerrar","Sim")</f>
        <v>Sim</v>
      </c>
      <c r="DM6" s="325" t="str">
        <f>IF(Tela_3!$J$22="","",Tela_3!$J$22)</f>
        <v/>
      </c>
      <c r="DN6" s="326" t="str">
        <f>IF(Tela_3!$K$22&lt;&gt;"",Tela_3!$K$22,IF(Tela_3!$E$22="Não","Não monitora",Tela_3!$K$22))</f>
        <v/>
      </c>
      <c r="DO6" s="327" t="str">
        <f>IF(Tela_3!$F$23="","",Tela_3!$F$23)</f>
        <v/>
      </c>
      <c r="DP6" s="328" t="str">
        <f>IF(Tela_3!$G$23&lt;&gt;"",Tela_3!$G$23,IF(Tela_3!$E$23="Não","Não monitora",Tela_3!$G$23))</f>
        <v/>
      </c>
      <c r="DQ6" s="317" t="str">
        <f>IF(Tela_3!$J$23="","",Tela_3!$J$23)</f>
        <v/>
      </c>
      <c r="DR6" s="329" t="str">
        <f>IF(Tela_3!$K$23&lt;&gt;"",Tela_3!$K$23,IF(Tela_3!$E$23="Não","Não monitora",Tela_3!$K$23))</f>
        <v/>
      </c>
      <c r="DS6" s="317" t="str">
        <f>IF(Tela_3!$F$23="","",Tela_3!$F$23)</f>
        <v/>
      </c>
      <c r="DT6" s="328" t="str">
        <f>IF(Tela_3!$G$24&lt;&gt;"",Tela_3!$G$24,IF(Tela_3!$E$24="Não","Não monitora",Tela_3!$G$24))</f>
        <v>Não monitora</v>
      </c>
      <c r="DU6" s="317" t="str">
        <f>IF(Tela_3!$J$24="","",Tela_3!$J$24)</f>
        <v/>
      </c>
      <c r="DV6" s="329" t="str">
        <f>IF(Tela_3!$K$24&lt;&gt;"",Tela_3!$K$24,IF(Tela_3!$E$24="Não","Não monitora",Tela_3!$K$24))</f>
        <v>Não monitora</v>
      </c>
      <c r="DW6" s="317" t="str">
        <f>IF(Tela_3!$J$31="","",Tela_3!$J$31)</f>
        <v/>
      </c>
      <c r="DX6" s="329" t="str">
        <f>IF(Tela_3!$K$31&lt;&gt;"",Tela_3!$K$31,IF(Tela_3!$E$31="Não","Não monitora",Tela_3!$K$31))</f>
        <v/>
      </c>
      <c r="DY6" s="317" t="str">
        <f>IF(Tela_3!$F$32="","",Tela_3!$F$32)</f>
        <v/>
      </c>
      <c r="DZ6" s="328" t="str">
        <f>IF(Tela_3!$G$32&lt;&gt;"",Tela_3!$G$32,IF(Tela_3!$E$32="Não","Não monitora",Tela_3!$G$32))</f>
        <v/>
      </c>
      <c r="EA6" s="317" t="str">
        <f>IF(Tela_3!$J$32="","",Tela_3!$J$32)</f>
        <v/>
      </c>
      <c r="EB6" s="329" t="str">
        <f>IF(Tela_3!$K$32&lt;&gt;"",Tela_3!$K$32,IF(Tela_3!$E$32="Não","Não monitora",Tela_3!$K$32))</f>
        <v/>
      </c>
      <c r="EC6" s="317" t="str">
        <f>IF(Tela_3!$F$33="","",Tela_3!$F$33)</f>
        <v/>
      </c>
      <c r="ED6" s="328" t="str">
        <f>IF(Tela_3!$G$33&lt;&gt;"",Tela_3!$G$33,IF(Tela_3!$E$33="Não","Não monitora",Tela_3!$G$33))</f>
        <v/>
      </c>
      <c r="EE6" s="317" t="str">
        <f>IF(Tela_3!$J$33="","",Tela_3!$J$33)</f>
        <v/>
      </c>
      <c r="EF6" s="329" t="str">
        <f>IF(Tela_3!$K$33&lt;&gt;"",Tela_3!$K$33,IF(Tela_3!$E$33="Não","Não monitora",Tela_3!$K$33))</f>
        <v/>
      </c>
      <c r="EG6" s="317" t="str">
        <f>IF(Tela_3!$C$34="Escolha o parâmetro","",CONCATENATE(Tela_3!$C$34,". ",IF(Tela_3!$C$35="Escolha o parâmetro","",Tela_3!$C$35),CONCATENATE(". ",IF(Tela_3!$C$36="Escolha o parâmetro","",Tela_3!$C$36)),CONCATENATE(". ",IF(Tela_3!$C$37="Escolha o parâmetro","",Tela_3!$C$37)),CONCATENATE(". ",IF(Tela_3!$C$38="Escolha o parâmetro","",Tela_3!$C$38)),CONCATENATE(". ",IF(Tela_3!$C$39="Escolha o parâmetro","",Tela_3!$C$39)),CONCATENATE(". ",IF(Tela_3!$C$40="Escolha o parâmetro","",Tela_3!$C$40)),CONCATENATE(". ",IF(Tela_3!$C$41="Escolha o parâmetro","",Tela_3!$C$41)),CONCATENATE(". ",IF(Tela_3!$C$42="Escolha o parâmetro","",Tela_3!$C$42)),CONCATENATE(". ",IF(Tela_3!$C$43="Escolha o parâmetro","",Tela_3!$C$43)),CONCATENATE(". ",IF(Tela_3!$C$44="Escolha o parâmetro","",Tela_3!$C$44))))</f>
        <v/>
      </c>
      <c r="EH6" s="317" t="str">
        <f>IF(Tela_3!$C$45="Escolha o parâmetro","",CONCATENATE(Tela_3!$C$45,". ",IF(Tela_3!$C$46="Escolha o parâmetro","",Tela_3!$C$46),CONCATENATE(". ",IF(Tela_3!$C$47="Escolha o parâmetro","",Tela_3!$C$47)),CONCATENATE(". ",IF(Tela_3!$C$48="Escolha o parâmetro","",Tela_3!$C$48)),CONCATENATE(". ",IF(Tela_3!$C$49="Escolha o parâmetro","",Tela_3!$C$49)),CONCATENATE(". ",IF(Tela_3!$C$50="Escolha o parâmetro","",Tela_3!$C$50)),CONCATENATE(". ",IF(Tela_3!$C$51="Escolha o parâmetro","",Tela_3!$C$51)),CONCATENATE(". ",IF(Tela_3!$C$52="Escolha o parâmetro","",Tela_3!$C$52)),CONCATENATE(". ",IF(Tela_3!$C$53="Escolha o parâmetro","",Tela_3!$C$53)),CONCATENATE(". ",IF(Tela_3!$C$54="Escolha o parâmetro","",Tela_3!$C$54)),CONCATENATE(". ",IF(Tela_3!$C$55="Escolha o parâmetro","",Tela_3!$C$55))))</f>
        <v/>
      </c>
      <c r="EI6" s="317" t="str">
        <f>IF(Tela_3!$C$56="Escolha o parâmetro","",CONCATENATE(Tela_3!$C$56,". ",IF(Tela_3!$C$57="Escolha o parâmetro","",Tela_3!$C$57),CONCATENATE(". ",IF(Tela_3!$C$58="Escolha o parâmetro","",Tela_3!$C$58)),CONCATENATE(". ",IF(Tela_3!$C$59="Escolha o parâmetro","",Tela_3!$C$59)),CONCATENATE(". ",IF(Tela_3!$C$60="Escolha o parâmetro","",Tela_3!$C$60)),CONCATENATE(". ",IF(Tela_3!$C$61="Escolha o parâmetro","",Tela_3!$C$61)),CONCATENATE(". ",IF(Tela_3!$C$62="Escolha o parâmetro","",Tela_3!$C$62)),CONCATENATE(". ",IF(Tela_3!$C$63="Escolha o parâmetro","",Tela_3!$C$63)),CONCATENATE(". ",IF(Tela_3!$C$64="Escolha o parâmetro","",Tela_3!$C$64)),CONCATENATE(". ",IF(Tela_3!$C$65="Escolha o parâmetro","",Tela_3!$C$65)),CONCATENATE(". ",IF(Tela_3!$C$66="Escolha o parâmetro","",Tela_3!$C$66))))</f>
        <v/>
      </c>
      <c r="EJ6" s="317" t="str">
        <f>IF(Tela_3!$C$67="Escolha o parâmetro","",CONCATENATE(Tela_3!$C$67,". ",IF(Tela_3!$C$68="Escolha o parâmetro","",Tela_3!$C$68),CONCATENATE(". ",IF(Tela_3!$C$69="Escolha o parâmetro","",Tela_3!$C$69)),CONCATENATE(". ",IF(Tela_3!$C$70="Escolha o parâmetro","",Tela_3!$C$70)),CONCATENATE(". ",IF(Tela_3!$C$71="Escolha o parâmetro","",Tela_3!$C$71)),CONCATENATE(". ",IF(Tela_3!$C$72="Escolha o parâmetro","",Tela_3!$C$72)),CONCATENATE(". ",IF(Tela_3!$C$73="Escolha o parâmetro","",Tela_3!$C$73)),CONCATENATE(". ",IF(Tela_3!$C$74="Escolha o parâmetro","",Tela_3!$C$74)),CONCATENATE(". ",IF(Tela_3!$C$75="Escolha o parâmetro","",Tela_3!$C$75)),CONCATENATE(". ",IF(Tela_3!$C$76="Escolha o parâmetro","",Tela_3!$C$76)),CONCATENATE(". ",IF(Tela_3!$C$77="Escolha o parâmetro","",Tela_3!$C$77))))</f>
        <v/>
      </c>
      <c r="EK6" s="317" t="str">
        <f>IF(Tela_3!$C$78="Outro","",CONCATENATE(Tela_3!$C$78,". ",IF(Tela_3!$C$79="Outro","",Tela_3!$C$79),CONCATENATE(". ",IF(Tela_3!$C$80="Outro","",Tela_3!$C$80)),CONCATENATE(". ",IF(Tela_3!$C$81="Outro","",Tela_3!$C$81)),CONCATENATE(". ",IF(Tela_3!$C$82="Outro","",Tela_3!$C$82)),CONCATENATE(". ",IF(Tela_3!$C$83="Outro","",Tela_3!$C$83)),CONCATENATE(". ",IF(Tela_3!$C$84="Outro","",Tela_3!$C$84)),CONCATENATE(". ",IF(Tela_3!$C$85="Outro","",Tela_3!$C$85)),CONCATENATE(". ",IF(Tela_3!$C$86="Outro","",Tela_3!$C$86)),CONCATENATE(". ",IF(Tela_3!$C$87="Outro","",Tela_3!$C$87)),CONCATENATE(". ",IF(Tela_3!$C$88="Outro","",Tela_3!$C$88)),CONCATENATE(". ",IF(Tela_3!$C$89="Outro","",Tela_3!$C$89)),CONCATENATE(". ",IF(Tela_3!$C$90="Outro","",Tela_3!$C$90)),CONCATENATE(". ",IF(Tela_3!$C$91="Outro","",Tela_3!$C$91)),CONCATENATE(". ",IF(Tela_3!$C$92="Outro","",Tela_3!$C$92))))</f>
        <v/>
      </c>
      <c r="EL6" s="316" t="str">
        <f>IF(Tela_4!$C$19="Escolha o parâmetro","",CONCATENATE(Tela_4!$C$19,". ",IF(Tela_4!$C$20="Escolha o parâmetro","",Tela_4!$C$20),CONCATENATE(". ",IF(Tela_4!$C$21="Escolha o parâmetro","",Tela_4!$C$21)),CONCATENATE(". ",IF(Tela_4!$C$22="Escolha o parâmetro","",Tela_4!$C$22)),CONCATENATE(". ",IF(Tela_4!$C$23="Escolha o parâmetro","",Tela_4!$C$23)),CONCATENATE(". ",IF(Tela_4!$C$24="Escolha o parâmetro","",Tela_4!$C$24)),CONCATENATE(". ",IF(Tela_4!$C$25="Escolha o parâmetro","",Tela_4!$C$25)),CONCATENATE(". ",IF(Tela_4!$C$26="Escolha o parâmetro","",Tela_4!$C$26)),CONCATENATE(". ",IF(Tela_4!$C$27="Escolha o parâmetro","",Tela_4!$C$27)),CONCATENATE(". ",IF(Tela_4!$C$28="Escolha o parâmetro","",Tela_4!$C$28)),CONCATENATE(". ",IF(Tela_4!$C$29="Escolha o parâmetro","",Tela_4!$C$29))))</f>
        <v xml:space="preserve">Alumínio dissolvido. . . . . . . . . . </v>
      </c>
      <c r="EM6" s="330" t="str">
        <f>IF(Tela_4!$C$30="Escolha o parâmetro","",CONCATENATE(Tela_4!$C$30,". ",IF(Tela_4!$C$31="Escolha o parâmetro","",Tela_4!$C$31),CONCATENATE(". ",IF(Tela_4!$C$32="Escolha o parâmetro","",Tela_4!$C$32)),CONCATENATE(". ",IF(Tela_4!$C$33="Escolha o parâmetro","",Tela_4!$C$33)),CONCATENATE(". ",IF(Tela_4!$C$34="Escolha o parâmetro","",Tela_4!$C$34)),CONCATENATE(". ",IF(Tela_4!$C$35="Escolha o parâmetro","",Tela_4!$C$35)),CONCATENATE(". ",IF(Tela_4!$C$36="Escolha o parâmetro","",Tela_4!$C$36)),CONCATENATE(". ",IF(Tela_4!$C$37="Escolha o parâmetro","",Tela_4!$C$37)),CONCATENATE(". ",IF(Tela_4!$C$38="Escolha o parâmetro","",Tela_4!$C$38)),CONCATENATE(". ",IF(Tela_4!$C$39="Escolha o parâmetro","",Tela_4!$C$39)),CONCATENATE(". ",IF(Tela_4!$C$40="Escolha o parâmetro","",Tela_4!$C$40))))</f>
        <v/>
      </c>
      <c r="EN6" s="316" t="str">
        <f>IF(Tela_4!$C$41="Escolha o parâmetro","",CONCATENATE(Tela_4!$C$41,". ",IF(Tela_4!$C$42="Escolha o parâmetro","",Tela_4!$C$42),CONCATENATE(". ",IF(Tela_4!$C$43="Escolha o parâmetro","",Tela_4!$C$43)),CONCATENATE(". ",IF(Tela_4!$C$44="Escolha o parâmetro","",Tela_4!$C$44)),CONCATENATE(". ",IF(Tela_4!$C$45="Escolha o parâmetro","",Tela_4!$C$45)),CONCATENATE(". ",IF(Tela_4!$C$46="Escolha o parâmetro","",Tela_4!$C$46)),CONCATENATE(". ",IF(Tela_4!$C$47="Escolha o parâmetro","",Tela_4!$C$47)),CONCATENATE(". ",IF(Tela_4!$C$48="Escolha o parâmetro","",Tela_4!$C$48)),CONCATENATE(". ",IF(Tela_4!$C$49="Escolha o parâmetro","",Tela_4!$C$49)),CONCATENATE(". ",IF(Tela_4!$C$50="Escolha o parâmetro","",Tela_4!$C$50)),CONCATENATE(". ",IF(Tela_4!$C$51="Escolha o parâmetro","",Tela_4!$C$51)),CONCATENATE(". ",IF(Tela_4!$C$52="Escolha o parâmetro","",Tela_4!$C$52)),CONCATENATE(". ",IF(Tela_4!$C$53="Escolha o parâmetro","",Tela_4!$C$53))))</f>
        <v/>
      </c>
      <c r="EO6" s="316" t="str">
        <f>IF(Tela_4!$C$54="Outro","",CONCATENATE(Tela_4!$C$54,". ",IF(Tela_4!$C$54="Outro","",Tela_4!$C$54),CONCATENATE(". ",IF(Tela_4!$C$55="Outro","",Tela_4!$C$55)),CONCATENATE(". ",IF(Tela_4!$C$56="Outro","",Tela_4!$C$56)),CONCATENATE(". ",IF(Tela_4!$C$57="Outro","",Tela_4!$C$57)),CONCATENATE(". ",IF(Tela_4!$C$58="Outro","",Tela_4!$C$58)),CONCATENATE(". ",IF(Tela_4!$C$59="Outro","",Tela_4!$C$59)),CONCATENATE(". ",IF(Tela_4!$C$60="Outro","",Tela_4!$C$60)),CONCATENATE(". ",IF(Tela_4!$C$61="Outro","",Tela_4!$C$61)),CONCATENATE(". ",IF(Tela_4!$C$62="Outro","",Tela_4!$C$62)),CONCATENATE(". ",IF(Tela_4!$C$63="Outro","",Tela_4!$C$63)),CONCATENATE(". ",IF(Tela_4!$C$64="Outro","",Tela_4!$C$64)),CONCATENATE(". ",IF(Tela_4!$C$65="Outro","",Tela_4!$C$65)),CONCATENATE(". ",IF(Tela_4!$C$66="Outro","",Tela_4!$C$66)),CONCATENATE(". ",IF(Tela_4!$C$67="Outro","",Tela_4!$C$67)),CONCATENATE(". ",IF(Tela_4!$C$68="Outro","",Tela_4!$C$68)),CONCATENATE(". ",IF(Tela_4!$C$69="Outro","",Tela_4!$C$69)),CONCATENATE(". ",IF(Tela_4!$C$70="Outro","",Tela_4!$C$70)),CONCATENATE(". ",IF(Tela_4!$C$71="Outro","",Tela_4!$C$71)),CONCATENATE(". ",IF(Tela_4!$C$73="Outro","",Tela_4!$C$72)),CONCATENATE(". ",IF(Tela_4!$C$73="Outro","",Tela_4!$C$73))))</f>
        <v/>
      </c>
      <c r="EP6" s="331">
        <f>Observações!B6</f>
        <v>0</v>
      </c>
    </row>
    <row r="7" spans="1:146" x14ac:dyDescent="0.25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R7" s="281"/>
      <c r="AS7" s="281"/>
      <c r="AT7" s="281"/>
      <c r="AU7" s="281"/>
      <c r="BG7" s="285"/>
      <c r="CM7" s="332"/>
      <c r="EG7" s="286"/>
      <c r="EH7" s="286"/>
      <c r="EI7" s="286"/>
      <c r="EJ7" s="286"/>
      <c r="EK7" s="286"/>
      <c r="EL7" s="286"/>
      <c r="EM7" s="286"/>
      <c r="EN7" s="286"/>
      <c r="EO7" s="286"/>
    </row>
    <row r="8" spans="1:146" x14ac:dyDescent="0.25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R8" s="281"/>
      <c r="AS8" s="281"/>
      <c r="AT8" s="281"/>
      <c r="AU8" s="281"/>
      <c r="BG8" s="285"/>
      <c r="CM8" s="332"/>
      <c r="EG8" s="286"/>
      <c r="EH8" s="286"/>
      <c r="EI8" s="286"/>
      <c r="EJ8" s="286"/>
      <c r="EK8" s="286"/>
      <c r="EL8" s="286"/>
      <c r="EM8" s="286"/>
      <c r="EN8" s="286"/>
      <c r="EO8" s="286"/>
    </row>
    <row r="9" spans="1:146" x14ac:dyDescent="0.25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R9" s="281"/>
      <c r="AS9" s="281"/>
      <c r="AT9" s="281"/>
      <c r="AU9" s="281"/>
      <c r="BG9" s="285"/>
      <c r="CM9" s="332"/>
      <c r="EG9" s="286"/>
      <c r="EH9" s="286"/>
      <c r="EI9" s="286"/>
      <c r="EJ9" s="286"/>
      <c r="EK9" s="286"/>
      <c r="EL9" s="286"/>
      <c r="EM9" s="286"/>
      <c r="EN9" s="286"/>
      <c r="EO9" s="286"/>
    </row>
    <row r="10" spans="1:146" x14ac:dyDescent="0.25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R10" s="281"/>
      <c r="AS10" s="281"/>
      <c r="AT10" s="281"/>
      <c r="AU10" s="281"/>
      <c r="BG10" s="285"/>
      <c r="EG10" s="286"/>
      <c r="EH10" s="286"/>
      <c r="EI10" s="286"/>
      <c r="EJ10" s="286"/>
      <c r="EK10" s="286"/>
      <c r="EL10" s="286"/>
      <c r="EM10" s="286"/>
      <c r="EN10" s="286"/>
      <c r="EO10" s="286"/>
    </row>
    <row r="11" spans="1:146" x14ac:dyDescent="0.25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R11" s="281"/>
      <c r="AS11" s="281"/>
      <c r="AT11" s="281"/>
      <c r="AU11" s="281"/>
      <c r="BG11" s="285"/>
      <c r="EG11" s="286"/>
      <c r="EH11" s="286"/>
      <c r="EI11" s="286"/>
      <c r="EJ11" s="286"/>
      <c r="EK11" s="286"/>
      <c r="EL11" s="286"/>
      <c r="EM11" s="286"/>
      <c r="EN11" s="286"/>
      <c r="EO11" s="286"/>
    </row>
    <row r="12" spans="1:146" x14ac:dyDescent="0.25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R12" s="281"/>
      <c r="AS12" s="281"/>
      <c r="AT12" s="281"/>
      <c r="AU12" s="281"/>
      <c r="BG12" s="285"/>
      <c r="CH12" s="332"/>
      <c r="EG12" s="286"/>
      <c r="EH12" s="286"/>
      <c r="EI12" s="286"/>
      <c r="EJ12" s="286"/>
      <c r="EK12" s="286"/>
      <c r="EL12" s="286"/>
      <c r="EM12" s="286"/>
      <c r="EN12" s="286"/>
      <c r="EO12" s="286"/>
    </row>
    <row r="13" spans="1:146" x14ac:dyDescent="0.25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R13" s="281"/>
      <c r="AS13" s="281"/>
      <c r="AT13" s="281"/>
      <c r="AU13" s="281"/>
      <c r="BG13" s="285"/>
      <c r="CH13" s="332"/>
      <c r="EG13" s="286"/>
      <c r="EH13" s="286"/>
      <c r="EI13" s="286"/>
      <c r="EJ13" s="286"/>
      <c r="EK13" s="286"/>
      <c r="EL13" s="286"/>
      <c r="EM13" s="286"/>
      <c r="EN13" s="286"/>
      <c r="EO13" s="286"/>
    </row>
    <row r="14" spans="1:146" x14ac:dyDescent="0.25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R14" s="281"/>
      <c r="AS14" s="281"/>
      <c r="AT14" s="281"/>
      <c r="AU14" s="281"/>
      <c r="BG14" s="285"/>
      <c r="CH14" s="332"/>
      <c r="EG14" s="286"/>
      <c r="EH14" s="286"/>
      <c r="EI14" s="286"/>
      <c r="EJ14" s="286"/>
      <c r="EK14" s="286"/>
      <c r="EL14" s="286"/>
      <c r="EM14" s="286"/>
      <c r="EN14" s="286"/>
      <c r="EO14" s="286"/>
    </row>
    <row r="15" spans="1:146" x14ac:dyDescent="0.25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R15" s="281"/>
      <c r="AS15" s="281"/>
      <c r="AT15" s="281"/>
      <c r="AU15" s="281"/>
      <c r="BG15" s="285"/>
      <c r="EG15" s="286"/>
      <c r="EH15" s="286"/>
      <c r="EI15" s="286"/>
      <c r="EJ15" s="286"/>
      <c r="EK15" s="286"/>
      <c r="EL15" s="286"/>
      <c r="EM15" s="286"/>
      <c r="EN15" s="286"/>
      <c r="EO15" s="286"/>
    </row>
    <row r="16" spans="1:146" x14ac:dyDescent="0.25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R16" s="281"/>
      <c r="AS16" s="281"/>
      <c r="AT16" s="281"/>
      <c r="AU16" s="281"/>
      <c r="BG16" s="285"/>
      <c r="EG16" s="286"/>
      <c r="EH16" s="286"/>
      <c r="EI16" s="286"/>
      <c r="EJ16" s="286"/>
      <c r="EK16" s="286"/>
      <c r="EL16" s="286"/>
      <c r="EM16" s="286"/>
      <c r="EN16" s="286"/>
      <c r="EO16" s="286"/>
    </row>
    <row r="17" spans="1:145" x14ac:dyDescent="0.25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R17" s="281"/>
      <c r="AS17" s="281"/>
      <c r="AT17" s="281"/>
      <c r="AU17" s="281"/>
      <c r="BG17" s="285"/>
      <c r="EG17" s="286"/>
      <c r="EH17" s="286"/>
      <c r="EI17" s="286"/>
      <c r="EJ17" s="286"/>
      <c r="EK17" s="286"/>
      <c r="EL17" s="286"/>
      <c r="EM17" s="286"/>
      <c r="EN17" s="286"/>
      <c r="EO17" s="286"/>
    </row>
    <row r="18" spans="1:145" x14ac:dyDescent="0.25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R18" s="281"/>
      <c r="AS18" s="281"/>
      <c r="AT18" s="281"/>
      <c r="AU18" s="281"/>
      <c r="BG18" s="285"/>
      <c r="EG18" s="286"/>
      <c r="EH18" s="286"/>
      <c r="EI18" s="286"/>
      <c r="EJ18" s="286"/>
      <c r="EK18" s="286"/>
      <c r="EL18" s="286"/>
      <c r="EM18" s="286"/>
      <c r="EN18" s="286"/>
      <c r="EO18" s="286"/>
    </row>
    <row r="19" spans="1:145" x14ac:dyDescent="0.25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  <c r="AR19" s="281"/>
      <c r="AS19" s="281"/>
      <c r="AT19" s="281"/>
      <c r="AU19" s="281"/>
      <c r="BG19" s="285"/>
      <c r="EG19" s="286"/>
      <c r="EH19" s="286"/>
      <c r="EI19" s="286"/>
      <c r="EJ19" s="286"/>
      <c r="EK19" s="286"/>
      <c r="EL19" s="286"/>
      <c r="EM19" s="286"/>
      <c r="EN19" s="286"/>
      <c r="EO19" s="286"/>
    </row>
    <row r="20" spans="1:145" x14ac:dyDescent="0.25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R20" s="281"/>
      <c r="AS20" s="281"/>
      <c r="AT20" s="281"/>
      <c r="AU20" s="281"/>
      <c r="BG20" s="285"/>
      <c r="EG20" s="286"/>
      <c r="EH20" s="286"/>
      <c r="EI20" s="286"/>
      <c r="EJ20" s="286"/>
      <c r="EK20" s="286"/>
      <c r="EL20" s="286"/>
      <c r="EM20" s="286"/>
      <c r="EN20" s="286"/>
      <c r="EO20" s="286"/>
    </row>
    <row r="21" spans="1:145" ht="15.75" customHeight="1" x14ac:dyDescent="0.25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R21" s="281"/>
      <c r="AS21" s="281"/>
      <c r="AT21" s="281"/>
      <c r="AU21" s="281"/>
      <c r="BG21" s="285"/>
      <c r="EG21" s="286"/>
      <c r="EH21" s="286"/>
      <c r="EI21" s="286"/>
      <c r="EJ21" s="286"/>
      <c r="EK21" s="286"/>
      <c r="EL21" s="286"/>
      <c r="EM21" s="286"/>
      <c r="EN21" s="286"/>
      <c r="EO21" s="286"/>
    </row>
    <row r="22" spans="1:145" ht="15.75" customHeight="1" x14ac:dyDescent="0.25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R22" s="281"/>
      <c r="AS22" s="281"/>
      <c r="AT22" s="281"/>
      <c r="AU22" s="281"/>
      <c r="BG22" s="285"/>
      <c r="EG22" s="286"/>
      <c r="EH22" s="286"/>
      <c r="EI22" s="286"/>
      <c r="EJ22" s="286"/>
      <c r="EK22" s="286"/>
      <c r="EL22" s="286"/>
      <c r="EM22" s="286"/>
      <c r="EN22" s="286"/>
      <c r="EO22" s="286"/>
    </row>
    <row r="23" spans="1:145" ht="15.75" customHeight="1" x14ac:dyDescent="0.25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R23" s="281"/>
      <c r="AS23" s="281"/>
      <c r="AT23" s="281"/>
      <c r="AU23" s="281"/>
      <c r="BG23" s="285"/>
      <c r="EG23" s="286"/>
      <c r="EH23" s="286"/>
      <c r="EI23" s="286"/>
      <c r="EJ23" s="286"/>
      <c r="EK23" s="286"/>
      <c r="EL23" s="286"/>
      <c r="EM23" s="286"/>
      <c r="EN23" s="286"/>
      <c r="EO23" s="286"/>
    </row>
    <row r="24" spans="1:145" ht="15.75" customHeight="1" x14ac:dyDescent="0.25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R24" s="281"/>
      <c r="AS24" s="281"/>
      <c r="AT24" s="281"/>
      <c r="AU24" s="281"/>
      <c r="AV24" s="281"/>
      <c r="BG24" s="285"/>
      <c r="EG24" s="286"/>
      <c r="EH24" s="286"/>
      <c r="EI24" s="286"/>
      <c r="EJ24" s="286"/>
      <c r="EK24" s="286"/>
      <c r="EL24" s="286"/>
      <c r="EM24" s="286"/>
      <c r="EN24" s="286"/>
      <c r="EO24" s="286"/>
    </row>
    <row r="25" spans="1:145" ht="15.75" customHeight="1" x14ac:dyDescent="0.2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R25" s="281"/>
      <c r="AS25" s="281"/>
      <c r="AT25" s="281"/>
      <c r="AU25" s="281"/>
      <c r="BG25" s="285"/>
      <c r="EG25" s="286"/>
      <c r="EH25" s="286"/>
      <c r="EI25" s="286"/>
      <c r="EJ25" s="286"/>
      <c r="EK25" s="286"/>
      <c r="EL25" s="286"/>
      <c r="EM25" s="286"/>
      <c r="EN25" s="286"/>
      <c r="EO25" s="286"/>
    </row>
    <row r="26" spans="1:145" ht="15.75" customHeight="1" x14ac:dyDescent="0.25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R26" s="281"/>
      <c r="AS26" s="281"/>
      <c r="AT26" s="281"/>
      <c r="AU26" s="281"/>
      <c r="BG26" s="285"/>
      <c r="EG26" s="286"/>
      <c r="EH26" s="286"/>
      <c r="EI26" s="286"/>
      <c r="EJ26" s="286"/>
      <c r="EK26" s="286"/>
      <c r="EL26" s="286"/>
      <c r="EM26" s="286"/>
      <c r="EN26" s="286"/>
      <c r="EO26" s="286"/>
    </row>
    <row r="27" spans="1:145" ht="15.75" customHeight="1" x14ac:dyDescent="0.25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R27" s="281"/>
      <c r="AS27" s="281"/>
      <c r="AT27" s="281"/>
      <c r="AU27" s="281"/>
      <c r="BG27" s="285"/>
      <c r="EG27" s="286"/>
      <c r="EH27" s="286"/>
      <c r="EI27" s="286"/>
      <c r="EJ27" s="286"/>
      <c r="EK27" s="286"/>
      <c r="EL27" s="286"/>
      <c r="EM27" s="286"/>
      <c r="EN27" s="286"/>
      <c r="EO27" s="286"/>
    </row>
    <row r="28" spans="1:145" ht="15.75" customHeight="1" x14ac:dyDescent="0.25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R28" s="281"/>
      <c r="AS28" s="281"/>
      <c r="AT28" s="281"/>
      <c r="AU28" s="281"/>
      <c r="BG28" s="285"/>
      <c r="EG28" s="286"/>
      <c r="EH28" s="286"/>
      <c r="EI28" s="286"/>
      <c r="EJ28" s="286"/>
      <c r="EK28" s="286"/>
      <c r="EL28" s="286"/>
      <c r="EM28" s="286"/>
      <c r="EN28" s="286"/>
      <c r="EO28" s="286"/>
    </row>
    <row r="29" spans="1:145" ht="15.75" customHeight="1" x14ac:dyDescent="0.25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R29" s="281"/>
      <c r="AS29" s="281"/>
      <c r="AT29" s="281"/>
      <c r="AU29" s="281"/>
      <c r="BG29" s="285"/>
      <c r="EG29" s="286"/>
      <c r="EH29" s="286"/>
      <c r="EI29" s="286"/>
      <c r="EJ29" s="286"/>
      <c r="EK29" s="286"/>
      <c r="EL29" s="286"/>
      <c r="EM29" s="286"/>
      <c r="EN29" s="286"/>
      <c r="EO29" s="286"/>
    </row>
    <row r="30" spans="1:145" ht="15.75" customHeight="1" x14ac:dyDescent="0.25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R30" s="281"/>
      <c r="AS30" s="281"/>
      <c r="AT30" s="281"/>
      <c r="AU30" s="281"/>
      <c r="BG30" s="285"/>
      <c r="EG30" s="286"/>
      <c r="EH30" s="286"/>
      <c r="EI30" s="286"/>
      <c r="EJ30" s="286"/>
      <c r="EK30" s="286"/>
      <c r="EL30" s="286"/>
      <c r="EM30" s="286"/>
      <c r="EN30" s="286"/>
      <c r="EO30" s="286"/>
    </row>
    <row r="31" spans="1:145" ht="15.75" customHeight="1" x14ac:dyDescent="0.25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R31" s="281"/>
      <c r="AS31" s="281"/>
      <c r="AT31" s="281"/>
      <c r="AU31" s="281"/>
      <c r="BG31" s="285"/>
      <c r="EG31" s="286"/>
      <c r="EH31" s="286"/>
      <c r="EI31" s="286"/>
      <c r="EJ31" s="286"/>
      <c r="EK31" s="286"/>
      <c r="EL31" s="286"/>
      <c r="EM31" s="286"/>
      <c r="EN31" s="286"/>
      <c r="EO31" s="286"/>
    </row>
    <row r="32" spans="1:145" ht="15.75" customHeight="1" x14ac:dyDescent="0.25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R32" s="281"/>
      <c r="AS32" s="281"/>
      <c r="AT32" s="281"/>
      <c r="AU32" s="281"/>
      <c r="BG32" s="285"/>
      <c r="EG32" s="286"/>
      <c r="EH32" s="286"/>
      <c r="EI32" s="286"/>
      <c r="EJ32" s="286"/>
      <c r="EK32" s="286"/>
      <c r="EL32" s="286"/>
      <c r="EM32" s="286"/>
      <c r="EN32" s="286"/>
      <c r="EO32" s="286"/>
    </row>
    <row r="33" spans="1:145" ht="15.75" customHeight="1" x14ac:dyDescent="0.25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R33" s="281"/>
      <c r="AS33" s="281"/>
      <c r="AT33" s="281"/>
      <c r="AU33" s="281"/>
      <c r="BG33" s="285"/>
      <c r="EG33" s="286"/>
      <c r="EH33" s="286"/>
      <c r="EI33" s="286"/>
      <c r="EJ33" s="286"/>
      <c r="EK33" s="286"/>
      <c r="EL33" s="286"/>
      <c r="EM33" s="286"/>
      <c r="EN33" s="286"/>
      <c r="EO33" s="286"/>
    </row>
    <row r="34" spans="1:145" ht="15.75" customHeight="1" x14ac:dyDescent="0.25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R34" s="281"/>
      <c r="AS34" s="281"/>
      <c r="AT34" s="281"/>
      <c r="AU34" s="281"/>
      <c r="BG34" s="285"/>
      <c r="EG34" s="286"/>
      <c r="EH34" s="286"/>
      <c r="EI34" s="286"/>
      <c r="EJ34" s="286"/>
      <c r="EK34" s="286"/>
      <c r="EL34" s="286"/>
      <c r="EM34" s="286"/>
      <c r="EN34" s="286"/>
      <c r="EO34" s="286"/>
    </row>
    <row r="35" spans="1:145" ht="15.75" customHeight="1" x14ac:dyDescent="0.25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R35" s="281"/>
      <c r="AS35" s="281"/>
      <c r="AT35" s="281"/>
      <c r="AU35" s="281"/>
      <c r="BG35" s="285"/>
      <c r="EG35" s="286"/>
      <c r="EH35" s="286"/>
      <c r="EI35" s="286"/>
      <c r="EJ35" s="286"/>
      <c r="EK35" s="286"/>
      <c r="EL35" s="286"/>
      <c r="EM35" s="286"/>
      <c r="EN35" s="286"/>
      <c r="EO35" s="286"/>
    </row>
    <row r="36" spans="1:145" ht="15.75" customHeight="1" x14ac:dyDescent="0.25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R36" s="281"/>
      <c r="AS36" s="281"/>
      <c r="AT36" s="281"/>
      <c r="AU36" s="281"/>
      <c r="BG36" s="285"/>
      <c r="EG36" s="286"/>
      <c r="EH36" s="286"/>
      <c r="EI36" s="286"/>
      <c r="EJ36" s="286"/>
      <c r="EK36" s="286"/>
      <c r="EL36" s="286"/>
      <c r="EM36" s="286"/>
      <c r="EN36" s="286"/>
      <c r="EO36" s="286"/>
    </row>
    <row r="37" spans="1:145" ht="15.75" customHeight="1" x14ac:dyDescent="0.25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R37" s="281"/>
      <c r="AS37" s="281"/>
      <c r="AT37" s="281"/>
      <c r="AU37" s="281"/>
      <c r="BG37" s="285"/>
      <c r="EG37" s="286"/>
      <c r="EH37" s="286"/>
      <c r="EI37" s="286"/>
      <c r="EJ37" s="286"/>
      <c r="EK37" s="286"/>
      <c r="EL37" s="286"/>
      <c r="EM37" s="286"/>
      <c r="EN37" s="286"/>
      <c r="EO37" s="286"/>
    </row>
    <row r="38" spans="1:145" ht="15.75" customHeight="1" x14ac:dyDescent="0.25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R38" s="281"/>
      <c r="AS38" s="281"/>
      <c r="AT38" s="281"/>
      <c r="AU38" s="281"/>
      <c r="BG38" s="285"/>
      <c r="EG38" s="286"/>
      <c r="EH38" s="286"/>
      <c r="EI38" s="286"/>
      <c r="EJ38" s="286"/>
      <c r="EK38" s="286"/>
      <c r="EL38" s="286"/>
      <c r="EM38" s="286"/>
      <c r="EN38" s="286"/>
      <c r="EO38" s="286"/>
    </row>
    <row r="39" spans="1:145" ht="15.75" customHeight="1" x14ac:dyDescent="0.25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R39" s="281"/>
      <c r="AS39" s="281"/>
      <c r="AT39" s="281"/>
      <c r="AU39" s="281"/>
      <c r="BG39" s="285"/>
      <c r="EG39" s="286"/>
      <c r="EH39" s="286"/>
      <c r="EI39" s="286"/>
      <c r="EJ39" s="286"/>
      <c r="EK39" s="286"/>
      <c r="EL39" s="286"/>
      <c r="EM39" s="286"/>
      <c r="EN39" s="286"/>
      <c r="EO39" s="286"/>
    </row>
    <row r="40" spans="1:145" ht="15.75" customHeight="1" x14ac:dyDescent="0.25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R40" s="281"/>
      <c r="AS40" s="281"/>
      <c r="AT40" s="281"/>
      <c r="AU40" s="281"/>
      <c r="BG40" s="285"/>
      <c r="EG40" s="286"/>
      <c r="EH40" s="286"/>
      <c r="EI40" s="286"/>
      <c r="EJ40" s="286"/>
      <c r="EK40" s="286"/>
      <c r="EL40" s="286"/>
      <c r="EM40" s="286"/>
      <c r="EN40" s="286"/>
      <c r="EO40" s="286"/>
    </row>
    <row r="41" spans="1:145" ht="15.75" customHeight="1" x14ac:dyDescent="0.25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R41" s="281"/>
      <c r="AS41" s="281"/>
      <c r="AT41" s="281"/>
      <c r="AU41" s="281"/>
      <c r="BG41" s="285"/>
      <c r="EG41" s="286"/>
      <c r="EH41" s="286"/>
      <c r="EI41" s="286"/>
      <c r="EJ41" s="286"/>
      <c r="EK41" s="286"/>
      <c r="EL41" s="286"/>
      <c r="EM41" s="286"/>
      <c r="EN41" s="286"/>
      <c r="EO41" s="286"/>
    </row>
    <row r="42" spans="1:145" ht="15.75" customHeight="1" x14ac:dyDescent="0.25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R42" s="281"/>
      <c r="AS42" s="281"/>
      <c r="AT42" s="281"/>
      <c r="AU42" s="281"/>
      <c r="BG42" s="285"/>
      <c r="EG42" s="286"/>
      <c r="EH42" s="286"/>
      <c r="EI42" s="286"/>
      <c r="EJ42" s="286"/>
      <c r="EK42" s="286"/>
      <c r="EL42" s="286"/>
      <c r="EM42" s="286"/>
      <c r="EN42" s="286"/>
      <c r="EO42" s="286"/>
    </row>
    <row r="43" spans="1:145" ht="15.75" customHeight="1" x14ac:dyDescent="0.25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R43" s="281"/>
      <c r="AS43" s="281"/>
      <c r="AT43" s="281"/>
      <c r="AU43" s="281"/>
      <c r="BG43" s="285"/>
      <c r="EG43" s="286"/>
      <c r="EH43" s="286"/>
      <c r="EI43" s="286"/>
      <c r="EJ43" s="286"/>
      <c r="EK43" s="286"/>
      <c r="EL43" s="286"/>
      <c r="EM43" s="286"/>
      <c r="EN43" s="286"/>
      <c r="EO43" s="286"/>
    </row>
    <row r="44" spans="1:145" ht="15.75" customHeight="1" x14ac:dyDescent="0.25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R44" s="281"/>
      <c r="AS44" s="281"/>
      <c r="AT44" s="281"/>
      <c r="AU44" s="281"/>
      <c r="BG44" s="285"/>
      <c r="EG44" s="286"/>
      <c r="EH44" s="286"/>
      <c r="EI44" s="286"/>
      <c r="EJ44" s="286"/>
      <c r="EK44" s="286"/>
      <c r="EL44" s="286"/>
      <c r="EM44" s="286"/>
      <c r="EN44" s="286"/>
      <c r="EO44" s="286"/>
    </row>
    <row r="45" spans="1:145" ht="15.75" customHeight="1" x14ac:dyDescent="0.25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R45" s="281"/>
      <c r="AS45" s="281"/>
      <c r="AT45" s="281"/>
      <c r="AU45" s="281"/>
      <c r="BG45" s="285"/>
      <c r="EG45" s="286"/>
      <c r="EH45" s="286"/>
      <c r="EI45" s="286"/>
      <c r="EJ45" s="286"/>
      <c r="EK45" s="286"/>
      <c r="EL45" s="286"/>
      <c r="EM45" s="286"/>
      <c r="EN45" s="286"/>
      <c r="EO45" s="286"/>
    </row>
    <row r="46" spans="1:145" ht="15.75" customHeight="1" x14ac:dyDescent="0.25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R46" s="281"/>
      <c r="AS46" s="281"/>
      <c r="AT46" s="281"/>
      <c r="AU46" s="281"/>
      <c r="BG46" s="285"/>
      <c r="EG46" s="286"/>
      <c r="EH46" s="286"/>
      <c r="EI46" s="286"/>
      <c r="EJ46" s="286"/>
      <c r="EK46" s="286"/>
      <c r="EL46" s="286"/>
      <c r="EM46" s="286"/>
      <c r="EN46" s="286"/>
      <c r="EO46" s="286"/>
    </row>
    <row r="47" spans="1:145" ht="15.75" customHeight="1" x14ac:dyDescent="0.25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R47" s="281"/>
      <c r="AS47" s="281"/>
      <c r="AT47" s="281"/>
      <c r="AU47" s="281"/>
      <c r="BG47" s="285"/>
      <c r="EG47" s="286"/>
      <c r="EH47" s="286"/>
      <c r="EI47" s="286"/>
      <c r="EJ47" s="286"/>
      <c r="EK47" s="286"/>
      <c r="EL47" s="286"/>
      <c r="EM47" s="286"/>
      <c r="EN47" s="286"/>
      <c r="EO47" s="286"/>
    </row>
    <row r="48" spans="1:145" ht="15.75" customHeight="1" x14ac:dyDescent="0.25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R48" s="281"/>
      <c r="AS48" s="281"/>
      <c r="AT48" s="281"/>
      <c r="AU48" s="281"/>
      <c r="BG48" s="285"/>
      <c r="EG48" s="286"/>
      <c r="EH48" s="286"/>
      <c r="EI48" s="286"/>
      <c r="EJ48" s="286"/>
      <c r="EK48" s="286"/>
      <c r="EL48" s="286"/>
      <c r="EM48" s="286"/>
      <c r="EN48" s="286"/>
      <c r="EO48" s="286"/>
    </row>
    <row r="49" spans="1:145" ht="15.75" customHeight="1" x14ac:dyDescent="0.25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R49" s="281"/>
      <c r="AS49" s="281"/>
      <c r="AT49" s="281"/>
      <c r="AU49" s="281"/>
      <c r="BG49" s="285"/>
      <c r="EG49" s="286"/>
      <c r="EH49" s="286"/>
      <c r="EI49" s="286"/>
      <c r="EJ49" s="286"/>
      <c r="EK49" s="286"/>
      <c r="EL49" s="286"/>
      <c r="EM49" s="286"/>
      <c r="EN49" s="286"/>
      <c r="EO49" s="286"/>
    </row>
    <row r="50" spans="1:145" ht="15.75" customHeight="1" x14ac:dyDescent="0.25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R50" s="281"/>
      <c r="AS50" s="281"/>
      <c r="AT50" s="281"/>
      <c r="AU50" s="281"/>
      <c r="BG50" s="285"/>
      <c r="EG50" s="286"/>
      <c r="EH50" s="286"/>
      <c r="EI50" s="286"/>
      <c r="EJ50" s="286"/>
      <c r="EK50" s="286"/>
      <c r="EL50" s="286"/>
      <c r="EM50" s="286"/>
      <c r="EN50" s="286"/>
      <c r="EO50" s="286"/>
    </row>
    <row r="51" spans="1:145" ht="15.75" customHeight="1" x14ac:dyDescent="0.25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R51" s="281"/>
      <c r="AS51" s="281"/>
      <c r="AT51" s="281"/>
      <c r="AU51" s="281"/>
      <c r="BG51" s="285"/>
      <c r="EG51" s="286"/>
      <c r="EH51" s="286"/>
      <c r="EI51" s="286"/>
      <c r="EJ51" s="286"/>
      <c r="EK51" s="286"/>
      <c r="EL51" s="286"/>
      <c r="EM51" s="286"/>
      <c r="EN51" s="286"/>
      <c r="EO51" s="286"/>
    </row>
    <row r="52" spans="1:145" ht="15.75" customHeight="1" x14ac:dyDescent="0.25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R52" s="281"/>
      <c r="AS52" s="281"/>
      <c r="AT52" s="281"/>
      <c r="AU52" s="281"/>
      <c r="BG52" s="285"/>
      <c r="EG52" s="286"/>
      <c r="EH52" s="286"/>
      <c r="EI52" s="286"/>
      <c r="EJ52" s="286"/>
      <c r="EK52" s="286"/>
      <c r="EL52" s="286"/>
      <c r="EM52" s="286"/>
      <c r="EN52" s="286"/>
      <c r="EO52" s="286"/>
    </row>
    <row r="53" spans="1:145" ht="15.75" customHeight="1" x14ac:dyDescent="0.25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R53" s="281"/>
      <c r="AS53" s="281"/>
      <c r="AT53" s="281"/>
      <c r="AU53" s="281"/>
      <c r="BG53" s="285"/>
      <c r="EG53" s="286"/>
      <c r="EH53" s="286"/>
      <c r="EI53" s="286"/>
      <c r="EJ53" s="286"/>
      <c r="EK53" s="286"/>
      <c r="EL53" s="286"/>
      <c r="EM53" s="286"/>
      <c r="EN53" s="286"/>
      <c r="EO53" s="286"/>
    </row>
    <row r="54" spans="1:145" ht="15.75" customHeight="1" x14ac:dyDescent="0.25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R54" s="281"/>
      <c r="AS54" s="281"/>
      <c r="AT54" s="281"/>
      <c r="AU54" s="281"/>
      <c r="BG54" s="285"/>
      <c r="EG54" s="286"/>
      <c r="EH54" s="286"/>
      <c r="EI54" s="286"/>
      <c r="EJ54" s="286"/>
      <c r="EK54" s="286"/>
      <c r="EL54" s="286"/>
      <c r="EM54" s="286"/>
      <c r="EN54" s="286"/>
      <c r="EO54" s="286"/>
    </row>
    <row r="55" spans="1:145" ht="15.75" customHeight="1" x14ac:dyDescent="0.25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R55" s="281"/>
      <c r="AS55" s="281"/>
      <c r="AT55" s="281"/>
      <c r="AU55" s="281"/>
      <c r="BG55" s="285"/>
      <c r="EG55" s="286"/>
      <c r="EH55" s="286"/>
      <c r="EI55" s="286"/>
      <c r="EJ55" s="286"/>
      <c r="EK55" s="286"/>
      <c r="EL55" s="286"/>
      <c r="EM55" s="286"/>
      <c r="EN55" s="286"/>
      <c r="EO55" s="286"/>
    </row>
    <row r="56" spans="1:145" ht="15.75" customHeight="1" x14ac:dyDescent="0.25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R56" s="281"/>
      <c r="AS56" s="281"/>
      <c r="AT56" s="281"/>
      <c r="AU56" s="281"/>
      <c r="BG56" s="285"/>
      <c r="EG56" s="286"/>
      <c r="EH56" s="286"/>
      <c r="EI56" s="286"/>
      <c r="EJ56" s="286"/>
      <c r="EK56" s="286"/>
      <c r="EL56" s="286"/>
      <c r="EM56" s="286"/>
      <c r="EN56" s="286"/>
      <c r="EO56" s="286"/>
    </row>
    <row r="57" spans="1:145" ht="15.75" customHeight="1" x14ac:dyDescent="0.25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R57" s="281"/>
      <c r="AS57" s="281"/>
      <c r="AT57" s="281"/>
      <c r="AU57" s="281"/>
      <c r="BG57" s="285"/>
      <c r="EG57" s="286"/>
      <c r="EH57" s="286"/>
      <c r="EI57" s="286"/>
      <c r="EJ57" s="286"/>
      <c r="EK57" s="286"/>
      <c r="EL57" s="286"/>
      <c r="EM57" s="286"/>
      <c r="EN57" s="286"/>
      <c r="EO57" s="286"/>
    </row>
    <row r="58" spans="1:145" ht="15.75" customHeight="1" x14ac:dyDescent="0.25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R58" s="281"/>
      <c r="AS58" s="281"/>
      <c r="AT58" s="281"/>
      <c r="AU58" s="281"/>
      <c r="BG58" s="285"/>
      <c r="EG58" s="286"/>
      <c r="EH58" s="286"/>
      <c r="EI58" s="286"/>
      <c r="EJ58" s="286"/>
      <c r="EK58" s="286"/>
      <c r="EL58" s="286"/>
      <c r="EM58" s="286"/>
      <c r="EN58" s="286"/>
      <c r="EO58" s="286"/>
    </row>
    <row r="59" spans="1:145" ht="15.75" customHeight="1" x14ac:dyDescent="0.25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R59" s="281"/>
      <c r="AS59" s="281"/>
      <c r="AT59" s="281"/>
      <c r="AU59" s="281"/>
      <c r="BG59" s="285"/>
      <c r="EG59" s="286"/>
      <c r="EH59" s="286"/>
      <c r="EI59" s="286"/>
      <c r="EJ59" s="286"/>
      <c r="EK59" s="286"/>
      <c r="EL59" s="286"/>
      <c r="EM59" s="286"/>
      <c r="EN59" s="286"/>
      <c r="EO59" s="286"/>
    </row>
    <row r="60" spans="1:145" ht="15.75" customHeight="1" x14ac:dyDescent="0.25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R60" s="281"/>
      <c r="AS60" s="281"/>
      <c r="AT60" s="281"/>
      <c r="AU60" s="281"/>
      <c r="BG60" s="285"/>
      <c r="EG60" s="286"/>
      <c r="EH60" s="286"/>
      <c r="EI60" s="286"/>
      <c r="EJ60" s="286"/>
      <c r="EK60" s="286"/>
      <c r="EL60" s="286"/>
      <c r="EM60" s="286"/>
      <c r="EN60" s="286"/>
      <c r="EO60" s="286"/>
    </row>
    <row r="61" spans="1:145" ht="15.75" customHeight="1" x14ac:dyDescent="0.25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R61" s="281"/>
      <c r="AS61" s="281"/>
      <c r="AT61" s="281"/>
      <c r="AU61" s="281"/>
      <c r="BG61" s="285"/>
      <c r="EG61" s="286"/>
      <c r="EH61" s="286"/>
      <c r="EI61" s="286"/>
      <c r="EJ61" s="286"/>
      <c r="EK61" s="286"/>
      <c r="EL61" s="286"/>
      <c r="EM61" s="286"/>
      <c r="EN61" s="286"/>
      <c r="EO61" s="286"/>
    </row>
    <row r="62" spans="1:145" ht="15.75" customHeight="1" x14ac:dyDescent="0.25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R62" s="281"/>
      <c r="AS62" s="281"/>
      <c r="AT62" s="281"/>
      <c r="AU62" s="281"/>
      <c r="BG62" s="285"/>
      <c r="EG62" s="286"/>
      <c r="EH62" s="286"/>
      <c r="EI62" s="286"/>
      <c r="EJ62" s="286"/>
      <c r="EK62" s="286"/>
      <c r="EL62" s="286"/>
      <c r="EM62" s="286"/>
      <c r="EN62" s="286"/>
      <c r="EO62" s="286"/>
    </row>
    <row r="63" spans="1:145" ht="15.75" customHeight="1" x14ac:dyDescent="0.25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R63" s="281"/>
      <c r="AS63" s="281"/>
      <c r="AT63" s="281"/>
      <c r="AU63" s="281"/>
      <c r="BG63" s="285"/>
      <c r="EG63" s="286"/>
      <c r="EH63" s="286"/>
      <c r="EI63" s="286"/>
      <c r="EJ63" s="286"/>
      <c r="EK63" s="286"/>
      <c r="EL63" s="286"/>
      <c r="EM63" s="286"/>
      <c r="EN63" s="286"/>
      <c r="EO63" s="286"/>
    </row>
    <row r="64" spans="1:145" ht="15.75" customHeight="1" x14ac:dyDescent="0.25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R64" s="281"/>
      <c r="AS64" s="281"/>
      <c r="AT64" s="281"/>
      <c r="AU64" s="281"/>
      <c r="BG64" s="285"/>
      <c r="EG64" s="286"/>
      <c r="EH64" s="286"/>
      <c r="EI64" s="286"/>
      <c r="EJ64" s="286"/>
      <c r="EK64" s="286"/>
      <c r="EL64" s="286"/>
      <c r="EM64" s="286"/>
      <c r="EN64" s="286"/>
      <c r="EO64" s="286"/>
    </row>
    <row r="65" spans="1:145" ht="15.75" customHeight="1" x14ac:dyDescent="0.25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R65" s="281"/>
      <c r="AS65" s="281"/>
      <c r="AT65" s="281"/>
      <c r="AU65" s="281"/>
      <c r="BG65" s="285"/>
      <c r="EG65" s="286"/>
      <c r="EH65" s="286"/>
      <c r="EI65" s="286"/>
      <c r="EJ65" s="286"/>
      <c r="EK65" s="286"/>
      <c r="EL65" s="286"/>
      <c r="EM65" s="286"/>
      <c r="EN65" s="286"/>
      <c r="EO65" s="286"/>
    </row>
    <row r="66" spans="1:145" ht="15.75" customHeight="1" x14ac:dyDescent="0.25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R66" s="281"/>
      <c r="AS66" s="281"/>
      <c r="AT66" s="281"/>
      <c r="AU66" s="281"/>
      <c r="BG66" s="285"/>
      <c r="EG66" s="286"/>
      <c r="EH66" s="286"/>
      <c r="EI66" s="286"/>
      <c r="EJ66" s="286"/>
      <c r="EK66" s="286"/>
      <c r="EL66" s="286"/>
      <c r="EM66" s="286"/>
      <c r="EN66" s="286"/>
      <c r="EO66" s="286"/>
    </row>
    <row r="67" spans="1:145" ht="15.75" customHeight="1" x14ac:dyDescent="0.2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R67" s="281"/>
      <c r="AS67" s="281"/>
      <c r="AT67" s="281"/>
      <c r="AU67" s="281"/>
      <c r="BG67" s="285"/>
      <c r="EG67" s="286"/>
      <c r="EH67" s="286"/>
      <c r="EI67" s="286"/>
      <c r="EJ67" s="286"/>
      <c r="EK67" s="286"/>
      <c r="EL67" s="286"/>
      <c r="EM67" s="286"/>
      <c r="EN67" s="286"/>
      <c r="EO67" s="286"/>
    </row>
    <row r="68" spans="1:145" ht="15.75" customHeight="1" x14ac:dyDescent="0.2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R68" s="281"/>
      <c r="AS68" s="281"/>
      <c r="AT68" s="281"/>
      <c r="AU68" s="281"/>
      <c r="BG68" s="285"/>
      <c r="EG68" s="286"/>
      <c r="EH68" s="286"/>
      <c r="EI68" s="286"/>
      <c r="EJ68" s="286"/>
      <c r="EK68" s="286"/>
      <c r="EL68" s="286"/>
      <c r="EM68" s="286"/>
      <c r="EN68" s="286"/>
      <c r="EO68" s="286"/>
    </row>
    <row r="69" spans="1:145" ht="15.75" customHeight="1" x14ac:dyDescent="0.2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R69" s="281"/>
      <c r="AS69" s="281"/>
      <c r="AT69" s="281"/>
      <c r="AU69" s="281"/>
      <c r="BG69" s="285"/>
      <c r="EG69" s="286"/>
      <c r="EH69" s="286"/>
      <c r="EI69" s="286"/>
      <c r="EJ69" s="286"/>
      <c r="EK69" s="286"/>
      <c r="EL69" s="286"/>
      <c r="EM69" s="286"/>
      <c r="EN69" s="286"/>
      <c r="EO69" s="286"/>
    </row>
    <row r="70" spans="1:145" ht="15.75" customHeight="1" x14ac:dyDescent="0.2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R70" s="281"/>
      <c r="AS70" s="281"/>
      <c r="AT70" s="281"/>
      <c r="AU70" s="281"/>
      <c r="BG70" s="285"/>
      <c r="EG70" s="286"/>
      <c r="EH70" s="286"/>
      <c r="EI70" s="286"/>
      <c r="EJ70" s="286"/>
      <c r="EK70" s="286"/>
      <c r="EL70" s="286"/>
      <c r="EM70" s="286"/>
      <c r="EN70" s="286"/>
      <c r="EO70" s="286"/>
    </row>
    <row r="71" spans="1:145" ht="15.75" customHeight="1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R71" s="281"/>
      <c r="AS71" s="281"/>
      <c r="AT71" s="281"/>
      <c r="AU71" s="281"/>
      <c r="BG71" s="285"/>
      <c r="EG71" s="286"/>
      <c r="EH71" s="286"/>
      <c r="EI71" s="286"/>
      <c r="EJ71" s="286"/>
      <c r="EK71" s="286"/>
      <c r="EL71" s="286"/>
      <c r="EM71" s="286"/>
      <c r="EN71" s="286"/>
      <c r="EO71" s="286"/>
    </row>
    <row r="72" spans="1:145" ht="15.75" customHeight="1" x14ac:dyDescent="0.2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R72" s="281"/>
      <c r="AS72" s="281"/>
      <c r="AT72" s="281"/>
      <c r="AU72" s="281"/>
      <c r="BG72" s="285"/>
      <c r="EG72" s="286"/>
      <c r="EH72" s="286"/>
      <c r="EI72" s="286"/>
      <c r="EJ72" s="286"/>
      <c r="EK72" s="286"/>
      <c r="EL72" s="286"/>
      <c r="EM72" s="286"/>
      <c r="EN72" s="286"/>
      <c r="EO72" s="286"/>
    </row>
    <row r="73" spans="1:145" ht="15.75" customHeight="1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R73" s="281"/>
      <c r="AS73" s="281"/>
      <c r="AT73" s="281"/>
      <c r="AU73" s="281"/>
      <c r="BG73" s="285"/>
      <c r="EG73" s="286"/>
      <c r="EH73" s="286"/>
      <c r="EI73" s="286"/>
      <c r="EJ73" s="286"/>
      <c r="EK73" s="286"/>
      <c r="EL73" s="286"/>
      <c r="EM73" s="286"/>
      <c r="EN73" s="286"/>
      <c r="EO73" s="286"/>
    </row>
    <row r="74" spans="1:145" ht="15.75" customHeight="1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R74" s="281"/>
      <c r="AS74" s="281"/>
      <c r="AT74" s="281"/>
      <c r="AU74" s="281"/>
      <c r="BG74" s="285"/>
      <c r="EG74" s="286"/>
      <c r="EH74" s="286"/>
      <c r="EI74" s="286"/>
      <c r="EJ74" s="286"/>
      <c r="EK74" s="286"/>
      <c r="EL74" s="286"/>
      <c r="EM74" s="286"/>
      <c r="EN74" s="286"/>
      <c r="EO74" s="286"/>
    </row>
    <row r="75" spans="1:145" ht="15.75" customHeight="1" x14ac:dyDescent="0.2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R75" s="281"/>
      <c r="AS75" s="281"/>
      <c r="AT75" s="281"/>
      <c r="AU75" s="281"/>
      <c r="BG75" s="285"/>
      <c r="EG75" s="286"/>
      <c r="EH75" s="286"/>
      <c r="EI75" s="286"/>
      <c r="EJ75" s="286"/>
      <c r="EK75" s="286"/>
      <c r="EL75" s="286"/>
      <c r="EM75" s="286"/>
      <c r="EN75" s="286"/>
      <c r="EO75" s="286"/>
    </row>
    <row r="76" spans="1:145" ht="15.75" customHeight="1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R76" s="281"/>
      <c r="AS76" s="281"/>
      <c r="AT76" s="281"/>
      <c r="AU76" s="281"/>
      <c r="BG76" s="285"/>
      <c r="EG76" s="286"/>
      <c r="EH76" s="286"/>
      <c r="EI76" s="286"/>
      <c r="EJ76" s="286"/>
      <c r="EK76" s="286"/>
      <c r="EL76" s="286"/>
      <c r="EM76" s="286"/>
      <c r="EN76" s="286"/>
      <c r="EO76" s="286"/>
    </row>
    <row r="77" spans="1:145" ht="15.75" customHeight="1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R77" s="281"/>
      <c r="AS77" s="281"/>
      <c r="AT77" s="281"/>
      <c r="AU77" s="281"/>
      <c r="BG77" s="285"/>
      <c r="EG77" s="286"/>
      <c r="EH77" s="286"/>
      <c r="EI77" s="286"/>
      <c r="EJ77" s="286"/>
      <c r="EK77" s="286"/>
      <c r="EL77" s="286"/>
      <c r="EM77" s="286"/>
      <c r="EN77" s="286"/>
      <c r="EO77" s="286"/>
    </row>
    <row r="78" spans="1:145" ht="15.75" customHeight="1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R78" s="281"/>
      <c r="AS78" s="281"/>
      <c r="AT78" s="281"/>
      <c r="AU78" s="281"/>
      <c r="BG78" s="285"/>
      <c r="EG78" s="286"/>
      <c r="EH78" s="286"/>
      <c r="EI78" s="286"/>
      <c r="EJ78" s="286"/>
      <c r="EK78" s="286"/>
      <c r="EL78" s="286"/>
      <c r="EM78" s="286"/>
      <c r="EN78" s="286"/>
      <c r="EO78" s="286"/>
    </row>
    <row r="79" spans="1:145" ht="15.75" customHeight="1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R79" s="281"/>
      <c r="AS79" s="281"/>
      <c r="AT79" s="281"/>
      <c r="AU79" s="281"/>
      <c r="BG79" s="285"/>
      <c r="EG79" s="286"/>
      <c r="EH79" s="286"/>
      <c r="EI79" s="286"/>
      <c r="EJ79" s="286"/>
      <c r="EK79" s="286"/>
      <c r="EL79" s="286"/>
      <c r="EM79" s="286"/>
      <c r="EN79" s="286"/>
      <c r="EO79" s="286"/>
    </row>
    <row r="80" spans="1:145" ht="15.75" customHeight="1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R80" s="281"/>
      <c r="AS80" s="281"/>
      <c r="AT80" s="281"/>
      <c r="AU80" s="281"/>
      <c r="BG80" s="285"/>
      <c r="EG80" s="286"/>
      <c r="EH80" s="286"/>
      <c r="EI80" s="286"/>
      <c r="EJ80" s="286"/>
      <c r="EK80" s="286"/>
      <c r="EL80" s="286"/>
      <c r="EM80" s="286"/>
      <c r="EN80" s="286"/>
      <c r="EO80" s="286"/>
    </row>
    <row r="81" spans="1:145" ht="15.75" customHeight="1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281"/>
      <c r="AR81" s="281"/>
      <c r="AS81" s="281"/>
      <c r="AT81" s="281"/>
      <c r="AU81" s="281"/>
      <c r="BG81" s="285"/>
      <c r="EG81" s="286"/>
      <c r="EH81" s="286"/>
      <c r="EI81" s="286"/>
      <c r="EJ81" s="286"/>
      <c r="EK81" s="286"/>
      <c r="EL81" s="286"/>
      <c r="EM81" s="286"/>
      <c r="EN81" s="286"/>
      <c r="EO81" s="286"/>
    </row>
    <row r="82" spans="1:145" ht="15.75" customHeight="1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281"/>
      <c r="AR82" s="281"/>
      <c r="AS82" s="281"/>
      <c r="AT82" s="281"/>
      <c r="AU82" s="281"/>
      <c r="BG82" s="285"/>
      <c r="EG82" s="286"/>
      <c r="EH82" s="286"/>
      <c r="EI82" s="286"/>
      <c r="EJ82" s="286"/>
      <c r="EK82" s="286"/>
      <c r="EL82" s="286"/>
      <c r="EM82" s="286"/>
      <c r="EN82" s="286"/>
      <c r="EO82" s="286"/>
    </row>
    <row r="83" spans="1:145" ht="15.75" customHeight="1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R83" s="281"/>
      <c r="AS83" s="281"/>
      <c r="AT83" s="281"/>
      <c r="AU83" s="281"/>
      <c r="BG83" s="285"/>
      <c r="EG83" s="286"/>
      <c r="EH83" s="286"/>
      <c r="EI83" s="286"/>
      <c r="EJ83" s="286"/>
      <c r="EK83" s="286"/>
      <c r="EL83" s="286"/>
      <c r="EM83" s="286"/>
      <c r="EN83" s="286"/>
      <c r="EO83" s="286"/>
    </row>
    <row r="84" spans="1:145" ht="15.75" customHeight="1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R84" s="281"/>
      <c r="AS84" s="281"/>
      <c r="AT84" s="281"/>
      <c r="AU84" s="281"/>
      <c r="BG84" s="285"/>
      <c r="EG84" s="286"/>
      <c r="EH84" s="286"/>
      <c r="EI84" s="286"/>
      <c r="EJ84" s="286"/>
      <c r="EK84" s="286"/>
      <c r="EL84" s="286"/>
      <c r="EM84" s="286"/>
      <c r="EN84" s="286"/>
      <c r="EO84" s="286"/>
    </row>
    <row r="85" spans="1:145" ht="15.75" customHeight="1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R85" s="281"/>
      <c r="AS85" s="281"/>
      <c r="AT85" s="281"/>
      <c r="AU85" s="281"/>
      <c r="BG85" s="285"/>
      <c r="EG85" s="286"/>
      <c r="EH85" s="286"/>
      <c r="EI85" s="286"/>
      <c r="EJ85" s="286"/>
      <c r="EK85" s="286"/>
      <c r="EL85" s="286"/>
      <c r="EM85" s="286"/>
      <c r="EN85" s="286"/>
      <c r="EO85" s="286"/>
    </row>
    <row r="86" spans="1:145" ht="15.75" customHeight="1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R86" s="281"/>
      <c r="AS86" s="281"/>
      <c r="AT86" s="281"/>
      <c r="AU86" s="281"/>
      <c r="BG86" s="285"/>
      <c r="EG86" s="286"/>
      <c r="EH86" s="286"/>
      <c r="EI86" s="286"/>
      <c r="EJ86" s="286"/>
      <c r="EK86" s="286"/>
      <c r="EL86" s="286"/>
      <c r="EM86" s="286"/>
      <c r="EN86" s="286"/>
      <c r="EO86" s="286"/>
    </row>
    <row r="87" spans="1:145" ht="15.75" customHeight="1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R87" s="281"/>
      <c r="AS87" s="281"/>
      <c r="AT87" s="281"/>
      <c r="AU87" s="281"/>
      <c r="BG87" s="285"/>
      <c r="EG87" s="286"/>
      <c r="EH87" s="286"/>
      <c r="EI87" s="286"/>
      <c r="EJ87" s="286"/>
      <c r="EK87" s="286"/>
      <c r="EL87" s="286"/>
      <c r="EM87" s="286"/>
      <c r="EN87" s="286"/>
      <c r="EO87" s="286"/>
    </row>
    <row r="88" spans="1:145" ht="15.75" customHeight="1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R88" s="281"/>
      <c r="AS88" s="281"/>
      <c r="AT88" s="281"/>
      <c r="AU88" s="281"/>
      <c r="BG88" s="285"/>
      <c r="EG88" s="286"/>
      <c r="EH88" s="286"/>
      <c r="EI88" s="286"/>
      <c r="EJ88" s="286"/>
      <c r="EK88" s="286"/>
      <c r="EL88" s="286"/>
      <c r="EM88" s="286"/>
      <c r="EN88" s="286"/>
      <c r="EO88" s="286"/>
    </row>
    <row r="89" spans="1:145" ht="15.75" customHeight="1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281"/>
      <c r="AR89" s="281"/>
      <c r="AS89" s="281"/>
      <c r="AT89" s="281"/>
      <c r="AU89" s="281"/>
      <c r="BG89" s="285"/>
      <c r="EG89" s="286"/>
      <c r="EH89" s="286"/>
      <c r="EI89" s="286"/>
      <c r="EJ89" s="286"/>
      <c r="EK89" s="286"/>
      <c r="EL89" s="286"/>
      <c r="EM89" s="286"/>
      <c r="EN89" s="286"/>
      <c r="EO89" s="286"/>
    </row>
    <row r="90" spans="1:145" ht="15.75" customHeight="1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281"/>
      <c r="AR90" s="281"/>
      <c r="AS90" s="281"/>
      <c r="AT90" s="281"/>
      <c r="AU90" s="281"/>
      <c r="BG90" s="285"/>
      <c r="EG90" s="286"/>
      <c r="EH90" s="286"/>
      <c r="EI90" s="286"/>
      <c r="EJ90" s="286"/>
      <c r="EK90" s="286"/>
      <c r="EL90" s="286"/>
      <c r="EM90" s="286"/>
      <c r="EN90" s="286"/>
      <c r="EO90" s="286"/>
    </row>
    <row r="91" spans="1:145" ht="15.75" customHeight="1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281"/>
      <c r="AR91" s="281"/>
      <c r="AS91" s="281"/>
      <c r="AT91" s="281"/>
      <c r="AU91" s="281"/>
      <c r="BG91" s="285"/>
      <c r="EG91" s="286"/>
      <c r="EH91" s="286"/>
      <c r="EI91" s="286"/>
      <c r="EJ91" s="286"/>
      <c r="EK91" s="286"/>
      <c r="EL91" s="286"/>
      <c r="EM91" s="286"/>
      <c r="EN91" s="286"/>
      <c r="EO91" s="286"/>
    </row>
    <row r="92" spans="1:145" ht="15.75" customHeight="1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1"/>
      <c r="AP92" s="281"/>
      <c r="AR92" s="281"/>
      <c r="AS92" s="281"/>
      <c r="AT92" s="281"/>
      <c r="AU92" s="281"/>
      <c r="BG92" s="285"/>
      <c r="EG92" s="286"/>
      <c r="EH92" s="286"/>
      <c r="EI92" s="286"/>
      <c r="EJ92" s="286"/>
      <c r="EK92" s="286"/>
      <c r="EL92" s="286"/>
      <c r="EM92" s="286"/>
      <c r="EN92" s="286"/>
      <c r="EO92" s="286"/>
    </row>
    <row r="93" spans="1:145" ht="15.75" customHeight="1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281"/>
      <c r="AR93" s="281"/>
      <c r="AS93" s="281"/>
      <c r="AT93" s="281"/>
      <c r="AU93" s="281"/>
      <c r="BG93" s="285"/>
      <c r="EG93" s="286"/>
      <c r="EH93" s="286"/>
      <c r="EI93" s="286"/>
      <c r="EJ93" s="286"/>
      <c r="EK93" s="286"/>
      <c r="EL93" s="286"/>
      <c r="EM93" s="286"/>
      <c r="EN93" s="286"/>
      <c r="EO93" s="286"/>
    </row>
    <row r="94" spans="1:145" ht="15.75" customHeight="1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281"/>
      <c r="AR94" s="281"/>
      <c r="AS94" s="281"/>
      <c r="AT94" s="281"/>
      <c r="AU94" s="281"/>
      <c r="BG94" s="285"/>
      <c r="EG94" s="286"/>
      <c r="EH94" s="286"/>
      <c r="EI94" s="286"/>
      <c r="EJ94" s="286"/>
      <c r="EK94" s="286"/>
      <c r="EL94" s="286"/>
      <c r="EM94" s="286"/>
      <c r="EN94" s="286"/>
      <c r="EO94" s="286"/>
    </row>
    <row r="95" spans="1:145" ht="15.75" customHeight="1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R95" s="281"/>
      <c r="AS95" s="281"/>
      <c r="AT95" s="281"/>
      <c r="AU95" s="281"/>
      <c r="BG95" s="285"/>
      <c r="EG95" s="286"/>
      <c r="EH95" s="286"/>
      <c r="EI95" s="286"/>
      <c r="EJ95" s="286"/>
      <c r="EK95" s="286"/>
      <c r="EL95" s="286"/>
      <c r="EM95" s="286"/>
      <c r="EN95" s="286"/>
      <c r="EO95" s="286"/>
    </row>
    <row r="96" spans="1:145" ht="15.75" customHeight="1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1"/>
      <c r="AE96" s="281"/>
      <c r="AF96" s="281"/>
      <c r="AG96" s="281"/>
      <c r="AH96" s="281"/>
      <c r="AI96" s="281"/>
      <c r="AJ96" s="281"/>
      <c r="AK96" s="281"/>
      <c r="AL96" s="281"/>
      <c r="AM96" s="281"/>
      <c r="AN96" s="281"/>
      <c r="AO96" s="281"/>
      <c r="AP96" s="281"/>
      <c r="AR96" s="281"/>
      <c r="AS96" s="281"/>
      <c r="AT96" s="281"/>
      <c r="AU96" s="281"/>
      <c r="BG96" s="285"/>
      <c r="EG96" s="286"/>
      <c r="EH96" s="286"/>
      <c r="EI96" s="286"/>
      <c r="EJ96" s="286"/>
      <c r="EK96" s="286"/>
      <c r="EL96" s="286"/>
      <c r="EM96" s="286"/>
      <c r="EN96" s="286"/>
      <c r="EO96" s="286"/>
    </row>
    <row r="97" spans="1:145" ht="15.75" customHeight="1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1"/>
      <c r="AP97" s="281"/>
      <c r="AR97" s="281"/>
      <c r="AS97" s="281"/>
      <c r="AT97" s="281"/>
      <c r="AU97" s="281"/>
      <c r="BG97" s="285"/>
      <c r="EG97" s="286"/>
      <c r="EH97" s="286"/>
      <c r="EI97" s="286"/>
      <c r="EJ97" s="286"/>
      <c r="EK97" s="286"/>
      <c r="EL97" s="286"/>
      <c r="EM97" s="286"/>
      <c r="EN97" s="286"/>
      <c r="EO97" s="286"/>
    </row>
    <row r="98" spans="1:145" ht="15.75" customHeight="1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R98" s="281"/>
      <c r="AS98" s="281"/>
      <c r="AT98" s="281"/>
      <c r="AU98" s="281"/>
      <c r="BG98" s="285"/>
      <c r="EG98" s="286"/>
      <c r="EH98" s="286"/>
      <c r="EI98" s="286"/>
      <c r="EJ98" s="286"/>
      <c r="EK98" s="286"/>
      <c r="EL98" s="286"/>
      <c r="EM98" s="286"/>
      <c r="EN98" s="286"/>
      <c r="EO98" s="286"/>
    </row>
    <row r="99" spans="1:145" ht="15.75" customHeight="1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R99" s="281"/>
      <c r="AS99" s="281"/>
      <c r="AT99" s="281"/>
      <c r="AU99" s="281"/>
      <c r="BG99" s="285"/>
      <c r="EG99" s="286"/>
      <c r="EH99" s="286"/>
      <c r="EI99" s="286"/>
      <c r="EJ99" s="286"/>
      <c r="EK99" s="286"/>
      <c r="EL99" s="286"/>
      <c r="EM99" s="286"/>
      <c r="EN99" s="286"/>
      <c r="EO99" s="286"/>
    </row>
    <row r="100" spans="1:145" ht="15.75" customHeight="1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R100" s="281"/>
      <c r="AS100" s="281"/>
      <c r="AT100" s="281"/>
      <c r="AU100" s="281"/>
      <c r="BG100" s="285"/>
      <c r="EG100" s="286"/>
      <c r="EH100" s="286"/>
      <c r="EI100" s="286"/>
      <c r="EJ100" s="286"/>
      <c r="EK100" s="286"/>
      <c r="EL100" s="286"/>
      <c r="EM100" s="286"/>
      <c r="EN100" s="286"/>
      <c r="EO100" s="286"/>
    </row>
    <row r="101" spans="1:145" ht="15.75" customHeight="1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R101" s="281"/>
      <c r="AS101" s="281"/>
      <c r="AT101" s="281"/>
      <c r="AU101" s="281"/>
      <c r="BG101" s="285"/>
      <c r="EG101" s="286"/>
      <c r="EH101" s="286"/>
      <c r="EI101" s="286"/>
      <c r="EJ101" s="286"/>
      <c r="EK101" s="286"/>
      <c r="EL101" s="286"/>
      <c r="EM101" s="286"/>
      <c r="EN101" s="286"/>
      <c r="EO101" s="286"/>
    </row>
    <row r="102" spans="1:145" ht="15.75" customHeight="1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R102" s="281"/>
      <c r="AS102" s="281"/>
      <c r="AT102" s="281"/>
      <c r="AU102" s="281"/>
      <c r="BG102" s="285"/>
      <c r="EG102" s="286"/>
      <c r="EH102" s="286"/>
      <c r="EI102" s="286"/>
      <c r="EJ102" s="286"/>
      <c r="EK102" s="286"/>
      <c r="EL102" s="286"/>
      <c r="EM102" s="286"/>
      <c r="EN102" s="286"/>
      <c r="EO102" s="286"/>
    </row>
    <row r="103" spans="1:145" ht="15.75" customHeight="1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R103" s="281"/>
      <c r="AS103" s="281"/>
      <c r="AT103" s="281"/>
      <c r="AU103" s="281"/>
      <c r="BG103" s="285"/>
      <c r="EG103" s="286"/>
      <c r="EH103" s="286"/>
      <c r="EI103" s="286"/>
      <c r="EJ103" s="286"/>
      <c r="EK103" s="286"/>
      <c r="EL103" s="286"/>
      <c r="EM103" s="286"/>
      <c r="EN103" s="286"/>
      <c r="EO103" s="286"/>
    </row>
    <row r="104" spans="1:145" ht="15.75" customHeight="1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R104" s="281"/>
      <c r="AS104" s="281"/>
      <c r="AT104" s="281"/>
      <c r="AU104" s="281"/>
      <c r="BG104" s="285"/>
      <c r="EG104" s="286"/>
      <c r="EH104" s="286"/>
      <c r="EI104" s="286"/>
      <c r="EJ104" s="286"/>
      <c r="EK104" s="286"/>
      <c r="EL104" s="286"/>
      <c r="EM104" s="286"/>
      <c r="EN104" s="286"/>
      <c r="EO104" s="286"/>
    </row>
    <row r="105" spans="1:145" ht="15.75" customHeight="1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R105" s="281"/>
      <c r="AS105" s="281"/>
      <c r="AT105" s="281"/>
      <c r="AU105" s="281"/>
      <c r="BG105" s="285"/>
      <c r="EG105" s="286"/>
      <c r="EH105" s="286"/>
      <c r="EI105" s="286"/>
      <c r="EJ105" s="286"/>
      <c r="EK105" s="286"/>
      <c r="EL105" s="286"/>
      <c r="EM105" s="286"/>
      <c r="EN105" s="286"/>
      <c r="EO105" s="286"/>
    </row>
    <row r="106" spans="1:145" ht="15.75" customHeight="1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281"/>
      <c r="AR106" s="281"/>
      <c r="AS106" s="281"/>
      <c r="AT106" s="281"/>
      <c r="AU106" s="281"/>
      <c r="BG106" s="285"/>
      <c r="EG106" s="286"/>
      <c r="EH106" s="286"/>
      <c r="EI106" s="286"/>
      <c r="EJ106" s="286"/>
      <c r="EK106" s="286"/>
      <c r="EL106" s="286"/>
      <c r="EM106" s="286"/>
      <c r="EN106" s="286"/>
      <c r="EO106" s="286"/>
    </row>
    <row r="107" spans="1:145" ht="15.75" customHeight="1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281"/>
      <c r="AR107" s="281"/>
      <c r="AS107" s="281"/>
      <c r="AT107" s="281"/>
      <c r="AU107" s="281"/>
      <c r="BG107" s="285"/>
      <c r="EG107" s="286"/>
      <c r="EH107" s="286"/>
      <c r="EI107" s="286"/>
      <c r="EJ107" s="286"/>
      <c r="EK107" s="286"/>
      <c r="EL107" s="286"/>
      <c r="EM107" s="286"/>
      <c r="EN107" s="286"/>
      <c r="EO107" s="286"/>
    </row>
    <row r="108" spans="1:145" ht="15.75" customHeight="1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R108" s="281"/>
      <c r="AS108" s="281"/>
      <c r="AT108" s="281"/>
      <c r="AU108" s="281"/>
      <c r="BG108" s="285"/>
      <c r="EG108" s="286"/>
      <c r="EH108" s="286"/>
      <c r="EI108" s="286"/>
      <c r="EJ108" s="286"/>
      <c r="EK108" s="286"/>
      <c r="EL108" s="286"/>
      <c r="EM108" s="286"/>
      <c r="EN108" s="286"/>
      <c r="EO108" s="286"/>
    </row>
    <row r="109" spans="1:145" ht="15.75" customHeight="1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R109" s="281"/>
      <c r="AS109" s="281"/>
      <c r="AT109" s="281"/>
      <c r="AU109" s="281"/>
      <c r="BG109" s="285"/>
      <c r="EG109" s="286"/>
      <c r="EH109" s="286"/>
      <c r="EI109" s="286"/>
      <c r="EJ109" s="286"/>
      <c r="EK109" s="286"/>
      <c r="EL109" s="286"/>
      <c r="EM109" s="286"/>
      <c r="EN109" s="286"/>
      <c r="EO109" s="286"/>
    </row>
    <row r="110" spans="1:145" ht="15.75" customHeight="1" x14ac:dyDescent="0.2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R110" s="281"/>
      <c r="AS110" s="281"/>
      <c r="AT110" s="281"/>
      <c r="AU110" s="281"/>
      <c r="BG110" s="285"/>
      <c r="EG110" s="286"/>
      <c r="EH110" s="286"/>
      <c r="EI110" s="286"/>
      <c r="EJ110" s="286"/>
      <c r="EK110" s="286"/>
      <c r="EL110" s="286"/>
      <c r="EM110" s="286"/>
      <c r="EN110" s="286"/>
      <c r="EO110" s="286"/>
    </row>
    <row r="111" spans="1:145" ht="15.75" customHeight="1" x14ac:dyDescent="0.2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R111" s="281"/>
      <c r="AS111" s="281"/>
      <c r="AT111" s="281"/>
      <c r="AU111" s="281"/>
      <c r="BG111" s="285"/>
      <c r="EG111" s="286"/>
      <c r="EH111" s="286"/>
      <c r="EI111" s="286"/>
      <c r="EJ111" s="286"/>
      <c r="EK111" s="286"/>
      <c r="EL111" s="286"/>
      <c r="EM111" s="286"/>
      <c r="EN111" s="286"/>
      <c r="EO111" s="286"/>
    </row>
    <row r="112" spans="1:145" ht="15.75" customHeight="1" x14ac:dyDescent="0.2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R112" s="281"/>
      <c r="AS112" s="281"/>
      <c r="AT112" s="281"/>
      <c r="AU112" s="281"/>
      <c r="BG112" s="285"/>
      <c r="EG112" s="286"/>
      <c r="EH112" s="286"/>
      <c r="EI112" s="286"/>
      <c r="EJ112" s="286"/>
      <c r="EK112" s="286"/>
      <c r="EL112" s="286"/>
      <c r="EM112" s="286"/>
      <c r="EN112" s="286"/>
      <c r="EO112" s="286"/>
    </row>
    <row r="113" spans="1:145" ht="15.75" customHeight="1" x14ac:dyDescent="0.2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R113" s="281"/>
      <c r="AS113" s="281"/>
      <c r="AT113" s="281"/>
      <c r="AU113" s="281"/>
      <c r="BG113" s="285"/>
      <c r="EG113" s="286"/>
      <c r="EH113" s="286"/>
      <c r="EI113" s="286"/>
      <c r="EJ113" s="286"/>
      <c r="EK113" s="286"/>
      <c r="EL113" s="286"/>
      <c r="EM113" s="286"/>
      <c r="EN113" s="286"/>
      <c r="EO113" s="286"/>
    </row>
    <row r="114" spans="1:145" ht="15.75" customHeight="1" x14ac:dyDescent="0.2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R114" s="281"/>
      <c r="AS114" s="281"/>
      <c r="AT114" s="281"/>
      <c r="AU114" s="281"/>
      <c r="BG114" s="285"/>
      <c r="EG114" s="286"/>
      <c r="EH114" s="286"/>
      <c r="EI114" s="286"/>
      <c r="EJ114" s="286"/>
      <c r="EK114" s="286"/>
      <c r="EL114" s="286"/>
      <c r="EM114" s="286"/>
      <c r="EN114" s="286"/>
      <c r="EO114" s="286"/>
    </row>
    <row r="115" spans="1:145" ht="15.75" customHeight="1" x14ac:dyDescent="0.2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R115" s="281"/>
      <c r="AS115" s="281"/>
      <c r="AT115" s="281"/>
      <c r="AU115" s="281"/>
      <c r="BG115" s="285"/>
      <c r="EG115" s="286"/>
      <c r="EH115" s="286"/>
      <c r="EI115" s="286"/>
      <c r="EJ115" s="286"/>
      <c r="EK115" s="286"/>
      <c r="EL115" s="286"/>
      <c r="EM115" s="286"/>
      <c r="EN115" s="286"/>
      <c r="EO115" s="286"/>
    </row>
    <row r="116" spans="1:145" ht="15.75" customHeight="1" x14ac:dyDescent="0.2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R116" s="281"/>
      <c r="AS116" s="281"/>
      <c r="AT116" s="281"/>
      <c r="AU116" s="281"/>
      <c r="BG116" s="285"/>
      <c r="EG116" s="286"/>
      <c r="EH116" s="286"/>
      <c r="EI116" s="286"/>
      <c r="EJ116" s="286"/>
      <c r="EK116" s="286"/>
      <c r="EL116" s="286"/>
      <c r="EM116" s="286"/>
      <c r="EN116" s="286"/>
      <c r="EO116" s="286"/>
    </row>
    <row r="117" spans="1:145" ht="15.75" customHeight="1" x14ac:dyDescent="0.2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R117" s="281"/>
      <c r="AS117" s="281"/>
      <c r="AT117" s="281"/>
      <c r="AU117" s="281"/>
      <c r="BG117" s="285"/>
      <c r="EG117" s="286"/>
      <c r="EH117" s="286"/>
      <c r="EI117" s="286"/>
      <c r="EJ117" s="286"/>
      <c r="EK117" s="286"/>
      <c r="EL117" s="286"/>
      <c r="EM117" s="286"/>
      <c r="EN117" s="286"/>
      <c r="EO117" s="286"/>
    </row>
    <row r="118" spans="1:145" ht="15.75" customHeight="1" x14ac:dyDescent="0.2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R118" s="281"/>
      <c r="AS118" s="281"/>
      <c r="AT118" s="281"/>
      <c r="AU118" s="281"/>
      <c r="BG118" s="285"/>
      <c r="EG118" s="286"/>
      <c r="EH118" s="286"/>
      <c r="EI118" s="286"/>
      <c r="EJ118" s="286"/>
      <c r="EK118" s="286"/>
      <c r="EL118" s="286"/>
      <c r="EM118" s="286"/>
      <c r="EN118" s="286"/>
      <c r="EO118" s="286"/>
    </row>
    <row r="119" spans="1:145" ht="15.75" customHeight="1" x14ac:dyDescent="0.2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R119" s="281"/>
      <c r="AS119" s="281"/>
      <c r="AT119" s="281"/>
      <c r="AU119" s="281"/>
      <c r="BG119" s="285"/>
      <c r="EG119" s="286"/>
      <c r="EH119" s="286"/>
      <c r="EI119" s="286"/>
      <c r="EJ119" s="286"/>
      <c r="EK119" s="286"/>
      <c r="EL119" s="286"/>
      <c r="EM119" s="286"/>
      <c r="EN119" s="286"/>
      <c r="EO119" s="286"/>
    </row>
    <row r="120" spans="1:145" ht="15.75" customHeight="1" x14ac:dyDescent="0.2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R120" s="281"/>
      <c r="AS120" s="281"/>
      <c r="AT120" s="281"/>
      <c r="AU120" s="281"/>
      <c r="BG120" s="285"/>
      <c r="EG120" s="286"/>
      <c r="EH120" s="286"/>
      <c r="EI120" s="286"/>
      <c r="EJ120" s="286"/>
      <c r="EK120" s="286"/>
      <c r="EL120" s="286"/>
      <c r="EM120" s="286"/>
      <c r="EN120" s="286"/>
      <c r="EO120" s="286"/>
    </row>
    <row r="121" spans="1:145" ht="15.75" customHeight="1" x14ac:dyDescent="0.2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R121" s="281"/>
      <c r="AS121" s="281"/>
      <c r="AT121" s="281"/>
      <c r="AU121" s="281"/>
      <c r="BG121" s="285"/>
      <c r="EG121" s="286"/>
      <c r="EH121" s="286"/>
      <c r="EI121" s="286"/>
      <c r="EJ121" s="286"/>
      <c r="EK121" s="286"/>
      <c r="EL121" s="286"/>
      <c r="EM121" s="286"/>
      <c r="EN121" s="286"/>
      <c r="EO121" s="286"/>
    </row>
    <row r="122" spans="1:145" ht="15.75" customHeight="1" x14ac:dyDescent="0.2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R122" s="281"/>
      <c r="AS122" s="281"/>
      <c r="AT122" s="281"/>
      <c r="AU122" s="281"/>
      <c r="BG122" s="285"/>
      <c r="EG122" s="286"/>
      <c r="EH122" s="286"/>
      <c r="EI122" s="286"/>
      <c r="EJ122" s="286"/>
      <c r="EK122" s="286"/>
      <c r="EL122" s="286"/>
      <c r="EM122" s="286"/>
      <c r="EN122" s="286"/>
      <c r="EO122" s="286"/>
    </row>
    <row r="123" spans="1:145" ht="15.75" customHeight="1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R123" s="281"/>
      <c r="AS123" s="281"/>
      <c r="AT123" s="281"/>
      <c r="AU123" s="281"/>
      <c r="BG123" s="285"/>
      <c r="EG123" s="286"/>
      <c r="EH123" s="286"/>
      <c r="EI123" s="286"/>
      <c r="EJ123" s="286"/>
      <c r="EK123" s="286"/>
      <c r="EL123" s="286"/>
      <c r="EM123" s="286"/>
      <c r="EN123" s="286"/>
      <c r="EO123" s="286"/>
    </row>
    <row r="124" spans="1:145" ht="15.75" customHeight="1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R124" s="281"/>
      <c r="AS124" s="281"/>
      <c r="AT124" s="281"/>
      <c r="AU124" s="281"/>
      <c r="BG124" s="285"/>
      <c r="EG124" s="286"/>
      <c r="EH124" s="286"/>
      <c r="EI124" s="286"/>
      <c r="EJ124" s="286"/>
      <c r="EK124" s="286"/>
      <c r="EL124" s="286"/>
      <c r="EM124" s="286"/>
      <c r="EN124" s="286"/>
      <c r="EO124" s="286"/>
    </row>
    <row r="125" spans="1:145" ht="15.75" customHeight="1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R125" s="281"/>
      <c r="AS125" s="281"/>
      <c r="AT125" s="281"/>
      <c r="AU125" s="281"/>
      <c r="BG125" s="285"/>
      <c r="EG125" s="286"/>
      <c r="EH125" s="286"/>
      <c r="EI125" s="286"/>
      <c r="EJ125" s="286"/>
      <c r="EK125" s="286"/>
      <c r="EL125" s="286"/>
      <c r="EM125" s="286"/>
      <c r="EN125" s="286"/>
      <c r="EO125" s="286"/>
    </row>
    <row r="126" spans="1:145" ht="15.75" customHeight="1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R126" s="281"/>
      <c r="AS126" s="281"/>
      <c r="AT126" s="281"/>
      <c r="AU126" s="281"/>
      <c r="BG126" s="285"/>
      <c r="EG126" s="286"/>
      <c r="EH126" s="286"/>
      <c r="EI126" s="286"/>
      <c r="EJ126" s="286"/>
      <c r="EK126" s="286"/>
      <c r="EL126" s="286"/>
      <c r="EM126" s="286"/>
      <c r="EN126" s="286"/>
      <c r="EO126" s="286"/>
    </row>
    <row r="127" spans="1:145" ht="15.75" customHeight="1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R127" s="281"/>
      <c r="AS127" s="281"/>
      <c r="AT127" s="281"/>
      <c r="AU127" s="281"/>
      <c r="BG127" s="285"/>
      <c r="EG127" s="286"/>
      <c r="EH127" s="286"/>
      <c r="EI127" s="286"/>
      <c r="EJ127" s="286"/>
      <c r="EK127" s="286"/>
      <c r="EL127" s="286"/>
      <c r="EM127" s="286"/>
      <c r="EN127" s="286"/>
      <c r="EO127" s="286"/>
    </row>
    <row r="128" spans="1:145" ht="15.75" customHeight="1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R128" s="281"/>
      <c r="AS128" s="281"/>
      <c r="AT128" s="281"/>
      <c r="AU128" s="281"/>
      <c r="BG128" s="285"/>
      <c r="EG128" s="286"/>
      <c r="EH128" s="286"/>
      <c r="EI128" s="286"/>
      <c r="EJ128" s="286"/>
      <c r="EK128" s="286"/>
      <c r="EL128" s="286"/>
      <c r="EM128" s="286"/>
      <c r="EN128" s="286"/>
      <c r="EO128" s="286"/>
    </row>
    <row r="129" spans="1:145" ht="15.75" customHeight="1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R129" s="281"/>
      <c r="AS129" s="281"/>
      <c r="AT129" s="281"/>
      <c r="AU129" s="281"/>
      <c r="BG129" s="285"/>
      <c r="EG129" s="286"/>
      <c r="EH129" s="286"/>
      <c r="EI129" s="286"/>
      <c r="EJ129" s="286"/>
      <c r="EK129" s="286"/>
      <c r="EL129" s="286"/>
      <c r="EM129" s="286"/>
      <c r="EN129" s="286"/>
      <c r="EO129" s="286"/>
    </row>
    <row r="130" spans="1:145" ht="15.75" customHeight="1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R130" s="281"/>
      <c r="AS130" s="281"/>
      <c r="AT130" s="281"/>
      <c r="AU130" s="281"/>
      <c r="BG130" s="285"/>
      <c r="EG130" s="286"/>
      <c r="EH130" s="286"/>
      <c r="EI130" s="286"/>
      <c r="EJ130" s="286"/>
      <c r="EK130" s="286"/>
      <c r="EL130" s="286"/>
      <c r="EM130" s="286"/>
      <c r="EN130" s="286"/>
      <c r="EO130" s="286"/>
    </row>
    <row r="131" spans="1:145" ht="15.75" customHeight="1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R131" s="281"/>
      <c r="AS131" s="281"/>
      <c r="AT131" s="281"/>
      <c r="AU131" s="281"/>
      <c r="BG131" s="285"/>
      <c r="EG131" s="286"/>
      <c r="EH131" s="286"/>
      <c r="EI131" s="286"/>
      <c r="EJ131" s="286"/>
      <c r="EK131" s="286"/>
      <c r="EL131" s="286"/>
      <c r="EM131" s="286"/>
      <c r="EN131" s="286"/>
      <c r="EO131" s="286"/>
    </row>
    <row r="132" spans="1:145" ht="15.75" customHeight="1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R132" s="281"/>
      <c r="AS132" s="281"/>
      <c r="AT132" s="281"/>
      <c r="AU132" s="281"/>
      <c r="BG132" s="285"/>
      <c r="EG132" s="286"/>
      <c r="EH132" s="286"/>
      <c r="EI132" s="286"/>
      <c r="EJ132" s="286"/>
      <c r="EK132" s="286"/>
      <c r="EL132" s="286"/>
      <c r="EM132" s="286"/>
      <c r="EN132" s="286"/>
      <c r="EO132" s="286"/>
    </row>
    <row r="133" spans="1:145" ht="15.75" customHeight="1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R133" s="281"/>
      <c r="AS133" s="281"/>
      <c r="AT133" s="281"/>
      <c r="AU133" s="281"/>
      <c r="BG133" s="285"/>
      <c r="EG133" s="286"/>
      <c r="EH133" s="286"/>
      <c r="EI133" s="286"/>
      <c r="EJ133" s="286"/>
      <c r="EK133" s="286"/>
      <c r="EL133" s="286"/>
      <c r="EM133" s="286"/>
      <c r="EN133" s="286"/>
      <c r="EO133" s="286"/>
    </row>
    <row r="134" spans="1:145" ht="15.7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R134" s="281"/>
      <c r="AS134" s="281"/>
      <c r="AT134" s="281"/>
      <c r="AU134" s="281"/>
      <c r="BG134" s="285"/>
      <c r="EG134" s="286"/>
      <c r="EH134" s="286"/>
      <c r="EI134" s="286"/>
      <c r="EJ134" s="286"/>
      <c r="EK134" s="286"/>
      <c r="EL134" s="286"/>
      <c r="EM134" s="286"/>
      <c r="EN134" s="286"/>
      <c r="EO134" s="286"/>
    </row>
    <row r="135" spans="1:145" ht="15.7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R135" s="281"/>
      <c r="AS135" s="281"/>
      <c r="AT135" s="281"/>
      <c r="AU135" s="281"/>
      <c r="BG135" s="285"/>
      <c r="EG135" s="286"/>
      <c r="EH135" s="286"/>
      <c r="EI135" s="286"/>
      <c r="EJ135" s="286"/>
      <c r="EK135" s="286"/>
      <c r="EL135" s="286"/>
      <c r="EM135" s="286"/>
      <c r="EN135" s="286"/>
      <c r="EO135" s="286"/>
    </row>
    <row r="136" spans="1:145" ht="15.7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R136" s="281"/>
      <c r="AS136" s="281"/>
      <c r="AT136" s="281"/>
      <c r="AU136" s="281"/>
      <c r="BG136" s="285"/>
      <c r="EG136" s="286"/>
      <c r="EH136" s="286"/>
      <c r="EI136" s="286"/>
      <c r="EJ136" s="286"/>
      <c r="EK136" s="286"/>
      <c r="EL136" s="286"/>
      <c r="EM136" s="286"/>
      <c r="EN136" s="286"/>
      <c r="EO136" s="286"/>
    </row>
    <row r="137" spans="1:145" ht="15.7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R137" s="281"/>
      <c r="AS137" s="281"/>
      <c r="AT137" s="281"/>
      <c r="AU137" s="281"/>
      <c r="BG137" s="285"/>
      <c r="EG137" s="286"/>
      <c r="EH137" s="286"/>
      <c r="EI137" s="286"/>
      <c r="EJ137" s="286"/>
      <c r="EK137" s="286"/>
      <c r="EL137" s="286"/>
      <c r="EM137" s="286"/>
      <c r="EN137" s="286"/>
      <c r="EO137" s="286"/>
    </row>
    <row r="138" spans="1:145" ht="15.7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R138" s="281"/>
      <c r="AS138" s="281"/>
      <c r="AT138" s="281"/>
      <c r="AU138" s="281"/>
      <c r="BG138" s="285"/>
      <c r="EG138" s="286"/>
      <c r="EH138" s="286"/>
      <c r="EI138" s="286"/>
      <c r="EJ138" s="286"/>
      <c r="EK138" s="286"/>
      <c r="EL138" s="286"/>
      <c r="EM138" s="286"/>
      <c r="EN138" s="286"/>
      <c r="EO138" s="286"/>
    </row>
    <row r="139" spans="1:145" ht="15.7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1"/>
      <c r="AL139" s="281"/>
      <c r="AM139" s="281"/>
      <c r="AN139" s="281"/>
      <c r="AO139" s="281"/>
      <c r="AP139" s="281"/>
      <c r="AR139" s="281"/>
      <c r="AS139" s="281"/>
      <c r="AT139" s="281"/>
      <c r="AU139" s="281"/>
      <c r="BG139" s="285"/>
      <c r="EG139" s="286"/>
      <c r="EH139" s="286"/>
      <c r="EI139" s="286"/>
      <c r="EJ139" s="286"/>
      <c r="EK139" s="286"/>
      <c r="EL139" s="286"/>
      <c r="EM139" s="286"/>
      <c r="EN139" s="286"/>
      <c r="EO139" s="286"/>
    </row>
    <row r="140" spans="1:145" ht="15.7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R140" s="281"/>
      <c r="AS140" s="281"/>
      <c r="AT140" s="281"/>
      <c r="AU140" s="281"/>
      <c r="BG140" s="285"/>
      <c r="EG140" s="286"/>
      <c r="EH140" s="286"/>
      <c r="EI140" s="286"/>
      <c r="EJ140" s="286"/>
      <c r="EK140" s="286"/>
      <c r="EL140" s="286"/>
      <c r="EM140" s="286"/>
      <c r="EN140" s="286"/>
      <c r="EO140" s="286"/>
    </row>
    <row r="141" spans="1:145" ht="15.7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R141" s="281"/>
      <c r="AS141" s="281"/>
      <c r="AT141" s="281"/>
      <c r="AU141" s="281"/>
      <c r="BG141" s="285"/>
      <c r="EG141" s="286"/>
      <c r="EH141" s="286"/>
      <c r="EI141" s="286"/>
      <c r="EJ141" s="286"/>
      <c r="EK141" s="286"/>
      <c r="EL141" s="286"/>
      <c r="EM141" s="286"/>
      <c r="EN141" s="286"/>
      <c r="EO141" s="286"/>
    </row>
    <row r="142" spans="1:145" ht="15.7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R142" s="281"/>
      <c r="AS142" s="281"/>
      <c r="AT142" s="281"/>
      <c r="AU142" s="281"/>
      <c r="BG142" s="285"/>
      <c r="EG142" s="286"/>
      <c r="EH142" s="286"/>
      <c r="EI142" s="286"/>
      <c r="EJ142" s="286"/>
      <c r="EK142" s="286"/>
      <c r="EL142" s="286"/>
      <c r="EM142" s="286"/>
      <c r="EN142" s="286"/>
      <c r="EO142" s="286"/>
    </row>
    <row r="143" spans="1:145" ht="15.7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R143" s="281"/>
      <c r="AS143" s="281"/>
      <c r="AT143" s="281"/>
      <c r="AU143" s="281"/>
      <c r="BG143" s="285"/>
      <c r="EG143" s="286"/>
      <c r="EH143" s="286"/>
      <c r="EI143" s="286"/>
      <c r="EJ143" s="286"/>
      <c r="EK143" s="286"/>
      <c r="EL143" s="286"/>
      <c r="EM143" s="286"/>
      <c r="EN143" s="286"/>
      <c r="EO143" s="286"/>
    </row>
    <row r="144" spans="1:145" ht="15.7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R144" s="281"/>
      <c r="AS144" s="281"/>
      <c r="AT144" s="281"/>
      <c r="AU144" s="281"/>
      <c r="BG144" s="285"/>
      <c r="EG144" s="286"/>
      <c r="EH144" s="286"/>
      <c r="EI144" s="286"/>
      <c r="EJ144" s="286"/>
      <c r="EK144" s="286"/>
      <c r="EL144" s="286"/>
      <c r="EM144" s="286"/>
      <c r="EN144" s="286"/>
      <c r="EO144" s="286"/>
    </row>
    <row r="145" spans="1:145" ht="15.7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  <c r="AC145" s="281"/>
      <c r="AD145" s="281"/>
      <c r="AE145" s="281"/>
      <c r="AF145" s="281"/>
      <c r="AG145" s="281"/>
      <c r="AH145" s="281"/>
      <c r="AI145" s="281"/>
      <c r="AJ145" s="281"/>
      <c r="AK145" s="281"/>
      <c r="AL145" s="281"/>
      <c r="AM145" s="281"/>
      <c r="AN145" s="281"/>
      <c r="AO145" s="281"/>
      <c r="AP145" s="281"/>
      <c r="AR145" s="281"/>
      <c r="AS145" s="281"/>
      <c r="AT145" s="281"/>
      <c r="AU145" s="281"/>
      <c r="BG145" s="285"/>
      <c r="EG145" s="286"/>
      <c r="EH145" s="286"/>
      <c r="EI145" s="286"/>
      <c r="EJ145" s="286"/>
      <c r="EK145" s="286"/>
      <c r="EL145" s="286"/>
      <c r="EM145" s="286"/>
      <c r="EN145" s="286"/>
      <c r="EO145" s="286"/>
    </row>
    <row r="146" spans="1:145" ht="15.7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  <c r="AC146" s="281"/>
      <c r="AD146" s="281"/>
      <c r="AE146" s="281"/>
      <c r="AF146" s="281"/>
      <c r="AG146" s="281"/>
      <c r="AH146" s="281"/>
      <c r="AI146" s="281"/>
      <c r="AJ146" s="281"/>
      <c r="AK146" s="281"/>
      <c r="AL146" s="281"/>
      <c r="AM146" s="281"/>
      <c r="AN146" s="281"/>
      <c r="AO146" s="281"/>
      <c r="AP146" s="281"/>
      <c r="AR146" s="281"/>
      <c r="AS146" s="281"/>
      <c r="AT146" s="281"/>
      <c r="AU146" s="281"/>
      <c r="BG146" s="285"/>
      <c r="EG146" s="286"/>
      <c r="EH146" s="286"/>
      <c r="EI146" s="286"/>
      <c r="EJ146" s="286"/>
      <c r="EK146" s="286"/>
      <c r="EL146" s="286"/>
      <c r="EM146" s="286"/>
      <c r="EN146" s="286"/>
      <c r="EO146" s="286"/>
    </row>
    <row r="147" spans="1:145" ht="15.7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81"/>
      <c r="AL147" s="281"/>
      <c r="AM147" s="281"/>
      <c r="AN147" s="281"/>
      <c r="AO147" s="281"/>
      <c r="AP147" s="281"/>
      <c r="AR147" s="281"/>
      <c r="AS147" s="281"/>
      <c r="AT147" s="281"/>
      <c r="AU147" s="281"/>
      <c r="BG147" s="285"/>
      <c r="EG147" s="286"/>
      <c r="EH147" s="286"/>
      <c r="EI147" s="286"/>
      <c r="EJ147" s="286"/>
      <c r="EK147" s="286"/>
      <c r="EL147" s="286"/>
      <c r="EM147" s="286"/>
      <c r="EN147" s="286"/>
      <c r="EO147" s="286"/>
    </row>
    <row r="148" spans="1:145" ht="15.7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R148" s="281"/>
      <c r="AS148" s="281"/>
      <c r="AT148" s="281"/>
      <c r="AU148" s="281"/>
      <c r="BG148" s="285"/>
      <c r="EG148" s="286"/>
      <c r="EH148" s="286"/>
      <c r="EI148" s="286"/>
      <c r="EJ148" s="286"/>
      <c r="EK148" s="286"/>
      <c r="EL148" s="286"/>
      <c r="EM148" s="286"/>
      <c r="EN148" s="286"/>
      <c r="EO148" s="286"/>
    </row>
    <row r="149" spans="1:145" ht="15.7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R149" s="281"/>
      <c r="AS149" s="281"/>
      <c r="AT149" s="281"/>
      <c r="AU149" s="281"/>
      <c r="BG149" s="285"/>
      <c r="EG149" s="286"/>
      <c r="EH149" s="286"/>
      <c r="EI149" s="286"/>
      <c r="EJ149" s="286"/>
      <c r="EK149" s="286"/>
      <c r="EL149" s="286"/>
      <c r="EM149" s="286"/>
      <c r="EN149" s="286"/>
      <c r="EO149" s="286"/>
    </row>
    <row r="150" spans="1:145" ht="15.7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R150" s="281"/>
      <c r="AS150" s="281"/>
      <c r="AT150" s="281"/>
      <c r="AU150" s="281"/>
      <c r="BG150" s="285"/>
      <c r="EG150" s="286"/>
      <c r="EH150" s="286"/>
      <c r="EI150" s="286"/>
      <c r="EJ150" s="286"/>
      <c r="EK150" s="286"/>
      <c r="EL150" s="286"/>
      <c r="EM150" s="286"/>
      <c r="EN150" s="286"/>
      <c r="EO150" s="286"/>
    </row>
    <row r="151" spans="1:145" ht="15.7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R151" s="281"/>
      <c r="AS151" s="281"/>
      <c r="AT151" s="281"/>
      <c r="AU151" s="281"/>
      <c r="BG151" s="285"/>
      <c r="EG151" s="286"/>
      <c r="EH151" s="286"/>
      <c r="EI151" s="286"/>
      <c r="EJ151" s="286"/>
      <c r="EK151" s="286"/>
      <c r="EL151" s="286"/>
      <c r="EM151" s="286"/>
      <c r="EN151" s="286"/>
      <c r="EO151" s="286"/>
    </row>
    <row r="152" spans="1:145" ht="15.7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R152" s="281"/>
      <c r="AS152" s="281"/>
      <c r="AT152" s="281"/>
      <c r="AU152" s="281"/>
      <c r="BG152" s="285"/>
      <c r="EG152" s="286"/>
      <c r="EH152" s="286"/>
      <c r="EI152" s="286"/>
      <c r="EJ152" s="286"/>
      <c r="EK152" s="286"/>
      <c r="EL152" s="286"/>
      <c r="EM152" s="286"/>
      <c r="EN152" s="286"/>
      <c r="EO152" s="286"/>
    </row>
    <row r="153" spans="1:145" ht="15.7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R153" s="281"/>
      <c r="AS153" s="281"/>
      <c r="AT153" s="281"/>
      <c r="AU153" s="281"/>
      <c r="BG153" s="285"/>
      <c r="EG153" s="286"/>
      <c r="EH153" s="286"/>
      <c r="EI153" s="286"/>
      <c r="EJ153" s="286"/>
      <c r="EK153" s="286"/>
      <c r="EL153" s="286"/>
      <c r="EM153" s="286"/>
      <c r="EN153" s="286"/>
      <c r="EO153" s="286"/>
    </row>
    <row r="154" spans="1:145" ht="15.7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R154" s="281"/>
      <c r="AS154" s="281"/>
      <c r="AT154" s="281"/>
      <c r="AU154" s="281"/>
      <c r="BG154" s="285"/>
      <c r="EG154" s="286"/>
      <c r="EH154" s="286"/>
      <c r="EI154" s="286"/>
      <c r="EJ154" s="286"/>
      <c r="EK154" s="286"/>
      <c r="EL154" s="286"/>
      <c r="EM154" s="286"/>
      <c r="EN154" s="286"/>
      <c r="EO154" s="286"/>
    </row>
    <row r="155" spans="1:145" ht="15.7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1"/>
      <c r="AL155" s="281"/>
      <c r="AM155" s="281"/>
      <c r="AN155" s="281"/>
      <c r="AO155" s="281"/>
      <c r="AP155" s="281"/>
      <c r="AR155" s="281"/>
      <c r="AS155" s="281"/>
      <c r="AT155" s="281"/>
      <c r="AU155" s="281"/>
      <c r="BG155" s="285"/>
      <c r="EG155" s="286"/>
      <c r="EH155" s="286"/>
      <c r="EI155" s="286"/>
      <c r="EJ155" s="286"/>
      <c r="EK155" s="286"/>
      <c r="EL155" s="286"/>
      <c r="EM155" s="286"/>
      <c r="EN155" s="286"/>
      <c r="EO155" s="286"/>
    </row>
    <row r="156" spans="1:145" ht="15.7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1"/>
      <c r="AL156" s="281"/>
      <c r="AM156" s="281"/>
      <c r="AN156" s="281"/>
      <c r="AO156" s="281"/>
      <c r="AP156" s="281"/>
      <c r="AR156" s="281"/>
      <c r="AS156" s="281"/>
      <c r="AT156" s="281"/>
      <c r="AU156" s="281"/>
      <c r="BG156" s="285"/>
      <c r="EG156" s="286"/>
      <c r="EH156" s="286"/>
      <c r="EI156" s="286"/>
      <c r="EJ156" s="286"/>
      <c r="EK156" s="286"/>
      <c r="EL156" s="286"/>
      <c r="EM156" s="286"/>
      <c r="EN156" s="286"/>
      <c r="EO156" s="286"/>
    </row>
    <row r="157" spans="1:145" ht="15.7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1"/>
      <c r="AL157" s="281"/>
      <c r="AM157" s="281"/>
      <c r="AN157" s="281"/>
      <c r="AO157" s="281"/>
      <c r="AP157" s="281"/>
      <c r="AR157" s="281"/>
      <c r="AS157" s="281"/>
      <c r="AT157" s="281"/>
      <c r="AU157" s="281"/>
      <c r="BG157" s="285"/>
      <c r="EG157" s="286"/>
      <c r="EH157" s="286"/>
      <c r="EI157" s="286"/>
      <c r="EJ157" s="286"/>
      <c r="EK157" s="286"/>
      <c r="EL157" s="286"/>
      <c r="EM157" s="286"/>
      <c r="EN157" s="286"/>
      <c r="EO157" s="286"/>
    </row>
    <row r="158" spans="1:145" ht="15.7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1"/>
      <c r="AL158" s="281"/>
      <c r="AM158" s="281"/>
      <c r="AN158" s="281"/>
      <c r="AO158" s="281"/>
      <c r="AP158" s="281"/>
      <c r="AR158" s="281"/>
      <c r="AS158" s="281"/>
      <c r="AT158" s="281"/>
      <c r="AU158" s="281"/>
      <c r="BG158" s="285"/>
      <c r="EG158" s="286"/>
      <c r="EH158" s="286"/>
      <c r="EI158" s="286"/>
      <c r="EJ158" s="286"/>
      <c r="EK158" s="286"/>
      <c r="EL158" s="286"/>
      <c r="EM158" s="286"/>
      <c r="EN158" s="286"/>
      <c r="EO158" s="286"/>
    </row>
    <row r="159" spans="1:145" ht="15.7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1"/>
      <c r="AL159" s="281"/>
      <c r="AM159" s="281"/>
      <c r="AN159" s="281"/>
      <c r="AO159" s="281"/>
      <c r="AP159" s="281"/>
      <c r="AR159" s="281"/>
      <c r="AS159" s="281"/>
      <c r="AT159" s="281"/>
      <c r="AU159" s="281"/>
      <c r="BG159" s="285"/>
      <c r="EG159" s="286"/>
      <c r="EH159" s="286"/>
      <c r="EI159" s="286"/>
      <c r="EJ159" s="286"/>
      <c r="EK159" s="286"/>
      <c r="EL159" s="286"/>
      <c r="EM159" s="286"/>
      <c r="EN159" s="286"/>
      <c r="EO159" s="286"/>
    </row>
    <row r="160" spans="1:145" ht="15.7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1"/>
      <c r="AL160" s="281"/>
      <c r="AM160" s="281"/>
      <c r="AN160" s="281"/>
      <c r="AO160" s="281"/>
      <c r="AP160" s="281"/>
      <c r="AR160" s="281"/>
      <c r="AS160" s="281"/>
      <c r="AT160" s="281"/>
      <c r="AU160" s="281"/>
      <c r="BG160" s="285"/>
      <c r="EG160" s="286"/>
      <c r="EH160" s="286"/>
      <c r="EI160" s="286"/>
      <c r="EJ160" s="286"/>
      <c r="EK160" s="286"/>
      <c r="EL160" s="286"/>
      <c r="EM160" s="286"/>
      <c r="EN160" s="286"/>
      <c r="EO160" s="286"/>
    </row>
    <row r="161" spans="1:145" ht="15.7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1"/>
      <c r="AL161" s="281"/>
      <c r="AM161" s="281"/>
      <c r="AN161" s="281"/>
      <c r="AO161" s="281"/>
      <c r="AP161" s="281"/>
      <c r="AR161" s="281"/>
      <c r="AS161" s="281"/>
      <c r="AT161" s="281"/>
      <c r="AU161" s="281"/>
      <c r="BG161" s="285"/>
      <c r="EG161" s="286"/>
      <c r="EH161" s="286"/>
      <c r="EI161" s="286"/>
      <c r="EJ161" s="286"/>
      <c r="EK161" s="286"/>
      <c r="EL161" s="286"/>
      <c r="EM161" s="286"/>
      <c r="EN161" s="286"/>
      <c r="EO161" s="286"/>
    </row>
    <row r="162" spans="1:145" ht="15.7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  <c r="AC162" s="281"/>
      <c r="AD162" s="281"/>
      <c r="AE162" s="281"/>
      <c r="AF162" s="281"/>
      <c r="AG162" s="281"/>
      <c r="AH162" s="281"/>
      <c r="AI162" s="281"/>
      <c r="AJ162" s="281"/>
      <c r="AK162" s="281"/>
      <c r="AL162" s="281"/>
      <c r="AM162" s="281"/>
      <c r="AN162" s="281"/>
      <c r="AO162" s="281"/>
      <c r="AP162" s="281"/>
      <c r="AR162" s="281"/>
      <c r="AS162" s="281"/>
      <c r="AT162" s="281"/>
      <c r="AU162" s="281"/>
      <c r="BG162" s="285"/>
      <c r="EG162" s="286"/>
      <c r="EH162" s="286"/>
      <c r="EI162" s="286"/>
      <c r="EJ162" s="286"/>
      <c r="EK162" s="286"/>
      <c r="EL162" s="286"/>
      <c r="EM162" s="286"/>
      <c r="EN162" s="286"/>
      <c r="EO162" s="286"/>
    </row>
    <row r="163" spans="1:145" ht="15.7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1"/>
      <c r="AL163" s="281"/>
      <c r="AM163" s="281"/>
      <c r="AN163" s="281"/>
      <c r="AO163" s="281"/>
      <c r="AP163" s="281"/>
      <c r="AR163" s="281"/>
      <c r="AS163" s="281"/>
      <c r="AT163" s="281"/>
      <c r="AU163" s="281"/>
      <c r="BG163" s="285"/>
      <c r="EG163" s="286"/>
      <c r="EH163" s="286"/>
      <c r="EI163" s="286"/>
      <c r="EJ163" s="286"/>
      <c r="EK163" s="286"/>
      <c r="EL163" s="286"/>
      <c r="EM163" s="286"/>
      <c r="EN163" s="286"/>
      <c r="EO163" s="286"/>
    </row>
    <row r="164" spans="1:145" ht="15.7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R164" s="281"/>
      <c r="AS164" s="281"/>
      <c r="AT164" s="281"/>
      <c r="AU164" s="281"/>
      <c r="BG164" s="285"/>
      <c r="EG164" s="286"/>
      <c r="EH164" s="286"/>
      <c r="EI164" s="286"/>
      <c r="EJ164" s="286"/>
      <c r="EK164" s="286"/>
      <c r="EL164" s="286"/>
      <c r="EM164" s="286"/>
      <c r="EN164" s="286"/>
      <c r="EO164" s="286"/>
    </row>
    <row r="165" spans="1:145" ht="15.75" customHeight="1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R165" s="281"/>
      <c r="AS165" s="281"/>
      <c r="AT165" s="281"/>
      <c r="AU165" s="281"/>
      <c r="BG165" s="285"/>
      <c r="EG165" s="286"/>
      <c r="EH165" s="286"/>
      <c r="EI165" s="286"/>
      <c r="EJ165" s="286"/>
      <c r="EK165" s="286"/>
      <c r="EL165" s="286"/>
      <c r="EM165" s="286"/>
      <c r="EN165" s="286"/>
      <c r="EO165" s="286"/>
    </row>
    <row r="166" spans="1:145" ht="15.75" customHeight="1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R166" s="281"/>
      <c r="AS166" s="281"/>
      <c r="AT166" s="281"/>
      <c r="AU166" s="281"/>
      <c r="BG166" s="285"/>
      <c r="EG166" s="286"/>
      <c r="EH166" s="286"/>
      <c r="EI166" s="286"/>
      <c r="EJ166" s="286"/>
      <c r="EK166" s="286"/>
      <c r="EL166" s="286"/>
      <c r="EM166" s="286"/>
      <c r="EN166" s="286"/>
      <c r="EO166" s="286"/>
    </row>
    <row r="167" spans="1:145" ht="15.75" customHeight="1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R167" s="281"/>
      <c r="AS167" s="281"/>
      <c r="AT167" s="281"/>
      <c r="AU167" s="281"/>
      <c r="BG167" s="285"/>
      <c r="EG167" s="286"/>
      <c r="EH167" s="286"/>
      <c r="EI167" s="286"/>
      <c r="EJ167" s="286"/>
      <c r="EK167" s="286"/>
      <c r="EL167" s="286"/>
      <c r="EM167" s="286"/>
      <c r="EN167" s="286"/>
      <c r="EO167" s="286"/>
    </row>
    <row r="168" spans="1:145" ht="15.75" customHeight="1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R168" s="281"/>
      <c r="AS168" s="281"/>
      <c r="AT168" s="281"/>
      <c r="AU168" s="281"/>
      <c r="BG168" s="285"/>
      <c r="EG168" s="286"/>
      <c r="EH168" s="286"/>
      <c r="EI168" s="286"/>
      <c r="EJ168" s="286"/>
      <c r="EK168" s="286"/>
      <c r="EL168" s="286"/>
      <c r="EM168" s="286"/>
      <c r="EN168" s="286"/>
      <c r="EO168" s="286"/>
    </row>
    <row r="169" spans="1:145" ht="15.75" customHeight="1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  <c r="AN169" s="281"/>
      <c r="AO169" s="281"/>
      <c r="AP169" s="281"/>
      <c r="AR169" s="281"/>
      <c r="AS169" s="281"/>
      <c r="AT169" s="281"/>
      <c r="AU169" s="281"/>
      <c r="BG169" s="285"/>
      <c r="EG169" s="286"/>
      <c r="EH169" s="286"/>
      <c r="EI169" s="286"/>
      <c r="EJ169" s="286"/>
      <c r="EK169" s="286"/>
      <c r="EL169" s="286"/>
      <c r="EM169" s="286"/>
      <c r="EN169" s="286"/>
      <c r="EO169" s="286"/>
    </row>
    <row r="170" spans="1:145" ht="15.75" customHeight="1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281"/>
      <c r="AR170" s="281"/>
      <c r="AS170" s="281"/>
      <c r="AT170" s="281"/>
      <c r="AU170" s="281"/>
      <c r="BG170" s="285"/>
      <c r="EG170" s="286"/>
      <c r="EH170" s="286"/>
      <c r="EI170" s="286"/>
      <c r="EJ170" s="286"/>
      <c r="EK170" s="286"/>
      <c r="EL170" s="286"/>
      <c r="EM170" s="286"/>
      <c r="EN170" s="286"/>
      <c r="EO170" s="286"/>
    </row>
    <row r="171" spans="1:145" ht="15.75" customHeight="1" x14ac:dyDescent="0.2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  <c r="AN171" s="281"/>
      <c r="AO171" s="281"/>
      <c r="AP171" s="281"/>
      <c r="AR171" s="281"/>
      <c r="AS171" s="281"/>
      <c r="AT171" s="281"/>
      <c r="AU171" s="281"/>
      <c r="BG171" s="285"/>
      <c r="EG171" s="286"/>
      <c r="EH171" s="286"/>
      <c r="EI171" s="286"/>
      <c r="EJ171" s="286"/>
      <c r="EK171" s="286"/>
      <c r="EL171" s="286"/>
      <c r="EM171" s="286"/>
      <c r="EN171" s="286"/>
      <c r="EO171" s="286"/>
    </row>
    <row r="172" spans="1:145" ht="15.75" customHeight="1" x14ac:dyDescent="0.2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281"/>
      <c r="AR172" s="281"/>
      <c r="AS172" s="281"/>
      <c r="AT172" s="281"/>
      <c r="AU172" s="281"/>
      <c r="BG172" s="285"/>
      <c r="EG172" s="286"/>
      <c r="EH172" s="286"/>
      <c r="EI172" s="286"/>
      <c r="EJ172" s="286"/>
      <c r="EK172" s="286"/>
      <c r="EL172" s="286"/>
      <c r="EM172" s="286"/>
      <c r="EN172" s="286"/>
      <c r="EO172" s="286"/>
    </row>
    <row r="173" spans="1:145" ht="15.75" customHeight="1" x14ac:dyDescent="0.2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  <c r="AC173" s="281"/>
      <c r="AD173" s="281"/>
      <c r="AE173" s="281"/>
      <c r="AF173" s="281"/>
      <c r="AG173" s="281"/>
      <c r="AH173" s="281"/>
      <c r="AI173" s="281"/>
      <c r="AJ173" s="281"/>
      <c r="AK173" s="281"/>
      <c r="AL173" s="281"/>
      <c r="AM173" s="281"/>
      <c r="AN173" s="281"/>
      <c r="AO173" s="281"/>
      <c r="AP173" s="281"/>
      <c r="AR173" s="281"/>
      <c r="AS173" s="281"/>
      <c r="AT173" s="281"/>
      <c r="AU173" s="281"/>
      <c r="BG173" s="285"/>
      <c r="EG173" s="286"/>
      <c r="EH173" s="286"/>
      <c r="EI173" s="286"/>
      <c r="EJ173" s="286"/>
      <c r="EK173" s="286"/>
      <c r="EL173" s="286"/>
      <c r="EM173" s="286"/>
      <c r="EN173" s="286"/>
      <c r="EO173" s="286"/>
    </row>
    <row r="174" spans="1:145" ht="15.75" customHeight="1" x14ac:dyDescent="0.2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R174" s="281"/>
      <c r="AS174" s="281"/>
      <c r="AT174" s="281"/>
      <c r="AU174" s="281"/>
      <c r="BG174" s="285"/>
      <c r="EG174" s="286"/>
      <c r="EH174" s="286"/>
      <c r="EI174" s="286"/>
      <c r="EJ174" s="286"/>
      <c r="EK174" s="286"/>
      <c r="EL174" s="286"/>
      <c r="EM174" s="286"/>
      <c r="EN174" s="286"/>
      <c r="EO174" s="286"/>
    </row>
    <row r="175" spans="1:145" ht="15.75" customHeight="1" x14ac:dyDescent="0.2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R175" s="281"/>
      <c r="AS175" s="281"/>
      <c r="AT175" s="281"/>
      <c r="AU175" s="281"/>
      <c r="BG175" s="285"/>
      <c r="EG175" s="286"/>
      <c r="EH175" s="286"/>
      <c r="EI175" s="286"/>
      <c r="EJ175" s="286"/>
      <c r="EK175" s="286"/>
      <c r="EL175" s="286"/>
      <c r="EM175" s="286"/>
      <c r="EN175" s="286"/>
      <c r="EO175" s="286"/>
    </row>
    <row r="176" spans="1:145" ht="15.75" customHeight="1" x14ac:dyDescent="0.2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  <c r="AC176" s="281"/>
      <c r="AD176" s="28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R176" s="281"/>
      <c r="AS176" s="281"/>
      <c r="AT176" s="281"/>
      <c r="AU176" s="281"/>
      <c r="BG176" s="285"/>
      <c r="EG176" s="286"/>
      <c r="EH176" s="286"/>
      <c r="EI176" s="286"/>
      <c r="EJ176" s="286"/>
      <c r="EK176" s="286"/>
      <c r="EL176" s="286"/>
      <c r="EM176" s="286"/>
      <c r="EN176" s="286"/>
      <c r="EO176" s="286"/>
    </row>
    <row r="177" spans="1:145" ht="15.75" customHeight="1" x14ac:dyDescent="0.2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281"/>
      <c r="AR177" s="281"/>
      <c r="AS177" s="281"/>
      <c r="AT177" s="281"/>
      <c r="AU177" s="281"/>
      <c r="BG177" s="285"/>
      <c r="EG177" s="286"/>
      <c r="EH177" s="286"/>
      <c r="EI177" s="286"/>
      <c r="EJ177" s="286"/>
      <c r="EK177" s="286"/>
      <c r="EL177" s="286"/>
      <c r="EM177" s="286"/>
      <c r="EN177" s="286"/>
      <c r="EO177" s="286"/>
    </row>
    <row r="178" spans="1:145" ht="15.75" customHeight="1" x14ac:dyDescent="0.2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  <c r="AN178" s="281"/>
      <c r="AO178" s="281"/>
      <c r="AP178" s="281"/>
      <c r="AR178" s="281"/>
      <c r="AS178" s="281"/>
      <c r="AT178" s="281"/>
      <c r="AU178" s="281"/>
      <c r="BG178" s="285"/>
      <c r="EG178" s="286"/>
      <c r="EH178" s="286"/>
      <c r="EI178" s="286"/>
      <c r="EJ178" s="286"/>
      <c r="EK178" s="286"/>
      <c r="EL178" s="286"/>
      <c r="EM178" s="286"/>
      <c r="EN178" s="286"/>
      <c r="EO178" s="286"/>
    </row>
    <row r="179" spans="1:145" ht="15.75" customHeight="1" x14ac:dyDescent="0.2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  <c r="AC179" s="281"/>
      <c r="AD179" s="281"/>
      <c r="AE179" s="281"/>
      <c r="AF179" s="281"/>
      <c r="AG179" s="281"/>
      <c r="AH179" s="281"/>
      <c r="AI179" s="281"/>
      <c r="AJ179" s="281"/>
      <c r="AK179" s="281"/>
      <c r="AL179" s="281"/>
      <c r="AM179" s="281"/>
      <c r="AN179" s="281"/>
      <c r="AO179" s="281"/>
      <c r="AP179" s="281"/>
      <c r="AR179" s="281"/>
      <c r="AS179" s="281"/>
      <c r="AT179" s="281"/>
      <c r="AU179" s="281"/>
      <c r="BG179" s="285"/>
      <c r="EG179" s="286"/>
      <c r="EH179" s="286"/>
      <c r="EI179" s="286"/>
      <c r="EJ179" s="286"/>
      <c r="EK179" s="286"/>
      <c r="EL179" s="286"/>
      <c r="EM179" s="286"/>
      <c r="EN179" s="286"/>
      <c r="EO179" s="286"/>
    </row>
    <row r="180" spans="1:145" ht="15.75" customHeight="1" x14ac:dyDescent="0.2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R180" s="281"/>
      <c r="AS180" s="281"/>
      <c r="AT180" s="281"/>
      <c r="AU180" s="281"/>
      <c r="BG180" s="285"/>
      <c r="EG180" s="286"/>
      <c r="EH180" s="286"/>
      <c r="EI180" s="286"/>
      <c r="EJ180" s="286"/>
      <c r="EK180" s="286"/>
      <c r="EL180" s="286"/>
      <c r="EM180" s="286"/>
      <c r="EN180" s="286"/>
      <c r="EO180" s="286"/>
    </row>
    <row r="181" spans="1:145" ht="15.75" customHeight="1" x14ac:dyDescent="0.2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R181" s="281"/>
      <c r="AS181" s="281"/>
      <c r="AT181" s="281"/>
      <c r="AU181" s="281"/>
      <c r="BG181" s="285"/>
      <c r="EG181" s="286"/>
      <c r="EH181" s="286"/>
      <c r="EI181" s="286"/>
      <c r="EJ181" s="286"/>
      <c r="EK181" s="286"/>
      <c r="EL181" s="286"/>
      <c r="EM181" s="286"/>
      <c r="EN181" s="286"/>
      <c r="EO181" s="286"/>
    </row>
    <row r="182" spans="1:145" ht="15.75" customHeight="1" x14ac:dyDescent="0.2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R182" s="281"/>
      <c r="AS182" s="281"/>
      <c r="AT182" s="281"/>
      <c r="AU182" s="281"/>
      <c r="BG182" s="285"/>
      <c r="EG182" s="286"/>
      <c r="EH182" s="286"/>
      <c r="EI182" s="286"/>
      <c r="EJ182" s="286"/>
      <c r="EK182" s="286"/>
      <c r="EL182" s="286"/>
      <c r="EM182" s="286"/>
      <c r="EN182" s="286"/>
      <c r="EO182" s="286"/>
    </row>
    <row r="183" spans="1:145" ht="15.75" customHeight="1" x14ac:dyDescent="0.2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R183" s="281"/>
      <c r="AS183" s="281"/>
      <c r="AT183" s="281"/>
      <c r="AU183" s="281"/>
      <c r="BG183" s="285"/>
      <c r="EG183" s="286"/>
      <c r="EH183" s="286"/>
      <c r="EI183" s="286"/>
      <c r="EJ183" s="286"/>
      <c r="EK183" s="286"/>
      <c r="EL183" s="286"/>
      <c r="EM183" s="286"/>
      <c r="EN183" s="286"/>
      <c r="EO183" s="286"/>
    </row>
    <row r="184" spans="1:145" ht="15.75" customHeight="1" x14ac:dyDescent="0.2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R184" s="281"/>
      <c r="AS184" s="281"/>
      <c r="AT184" s="281"/>
      <c r="AU184" s="281"/>
      <c r="BG184" s="285"/>
      <c r="EG184" s="286"/>
      <c r="EH184" s="286"/>
      <c r="EI184" s="286"/>
      <c r="EJ184" s="286"/>
      <c r="EK184" s="286"/>
      <c r="EL184" s="286"/>
      <c r="EM184" s="286"/>
      <c r="EN184" s="286"/>
      <c r="EO184" s="286"/>
    </row>
    <row r="185" spans="1:145" ht="15.75" customHeight="1" x14ac:dyDescent="0.2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  <c r="AN185" s="281"/>
      <c r="AO185" s="281"/>
      <c r="AP185" s="281"/>
      <c r="AR185" s="281"/>
      <c r="AS185" s="281"/>
      <c r="AT185" s="281"/>
      <c r="AU185" s="281"/>
      <c r="BG185" s="285"/>
      <c r="EG185" s="286"/>
      <c r="EH185" s="286"/>
      <c r="EI185" s="286"/>
      <c r="EJ185" s="286"/>
      <c r="EK185" s="286"/>
      <c r="EL185" s="286"/>
      <c r="EM185" s="286"/>
      <c r="EN185" s="286"/>
      <c r="EO185" s="286"/>
    </row>
    <row r="186" spans="1:145" ht="15.75" customHeight="1" x14ac:dyDescent="0.2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R186" s="281"/>
      <c r="AS186" s="281"/>
      <c r="AT186" s="281"/>
      <c r="AU186" s="281"/>
      <c r="BG186" s="285"/>
      <c r="EG186" s="286"/>
      <c r="EH186" s="286"/>
      <c r="EI186" s="286"/>
      <c r="EJ186" s="286"/>
      <c r="EK186" s="286"/>
      <c r="EL186" s="286"/>
      <c r="EM186" s="286"/>
      <c r="EN186" s="286"/>
      <c r="EO186" s="286"/>
    </row>
    <row r="187" spans="1:145" ht="15.75" customHeight="1" x14ac:dyDescent="0.2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R187" s="281"/>
      <c r="AS187" s="281"/>
      <c r="AT187" s="281"/>
      <c r="AU187" s="281"/>
      <c r="BG187" s="285"/>
      <c r="EG187" s="286"/>
      <c r="EH187" s="286"/>
      <c r="EI187" s="286"/>
      <c r="EJ187" s="286"/>
      <c r="EK187" s="286"/>
      <c r="EL187" s="286"/>
      <c r="EM187" s="286"/>
      <c r="EN187" s="286"/>
      <c r="EO187" s="286"/>
    </row>
    <row r="188" spans="1:145" ht="15.75" customHeight="1" x14ac:dyDescent="0.2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R188" s="281"/>
      <c r="AS188" s="281"/>
      <c r="AT188" s="281"/>
      <c r="AU188" s="281"/>
      <c r="BG188" s="285"/>
      <c r="EG188" s="286"/>
      <c r="EH188" s="286"/>
      <c r="EI188" s="286"/>
      <c r="EJ188" s="286"/>
      <c r="EK188" s="286"/>
      <c r="EL188" s="286"/>
      <c r="EM188" s="286"/>
      <c r="EN188" s="286"/>
      <c r="EO188" s="286"/>
    </row>
    <row r="189" spans="1:145" ht="15.75" customHeight="1" x14ac:dyDescent="0.2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R189" s="281"/>
      <c r="AS189" s="281"/>
      <c r="AT189" s="281"/>
      <c r="AU189" s="281"/>
      <c r="BG189" s="285"/>
      <c r="EG189" s="286"/>
      <c r="EH189" s="286"/>
      <c r="EI189" s="286"/>
      <c r="EJ189" s="286"/>
      <c r="EK189" s="286"/>
      <c r="EL189" s="286"/>
      <c r="EM189" s="286"/>
      <c r="EN189" s="286"/>
      <c r="EO189" s="286"/>
    </row>
    <row r="190" spans="1:145" ht="15.75" customHeight="1" x14ac:dyDescent="0.2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R190" s="281"/>
      <c r="AS190" s="281"/>
      <c r="AT190" s="281"/>
      <c r="AU190" s="281"/>
      <c r="BG190" s="285"/>
      <c r="EG190" s="286"/>
      <c r="EH190" s="286"/>
      <c r="EI190" s="286"/>
      <c r="EJ190" s="286"/>
      <c r="EK190" s="286"/>
      <c r="EL190" s="286"/>
      <c r="EM190" s="286"/>
      <c r="EN190" s="286"/>
      <c r="EO190" s="286"/>
    </row>
    <row r="191" spans="1:145" ht="15.75" customHeight="1" x14ac:dyDescent="0.2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R191" s="281"/>
      <c r="AS191" s="281"/>
      <c r="AT191" s="281"/>
      <c r="AU191" s="281"/>
      <c r="BG191" s="285"/>
      <c r="EG191" s="286"/>
      <c r="EH191" s="286"/>
      <c r="EI191" s="286"/>
      <c r="EJ191" s="286"/>
      <c r="EK191" s="286"/>
      <c r="EL191" s="286"/>
      <c r="EM191" s="286"/>
      <c r="EN191" s="286"/>
      <c r="EO191" s="286"/>
    </row>
    <row r="192" spans="1:145" ht="15.75" customHeight="1" x14ac:dyDescent="0.2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R192" s="281"/>
      <c r="AS192" s="281"/>
      <c r="AT192" s="281"/>
      <c r="AU192" s="281"/>
      <c r="BG192" s="285"/>
      <c r="EG192" s="286"/>
      <c r="EH192" s="286"/>
      <c r="EI192" s="286"/>
      <c r="EJ192" s="286"/>
      <c r="EK192" s="286"/>
      <c r="EL192" s="286"/>
      <c r="EM192" s="286"/>
      <c r="EN192" s="286"/>
      <c r="EO192" s="286"/>
    </row>
    <row r="193" spans="1:145" ht="15.75" customHeight="1" x14ac:dyDescent="0.2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  <c r="AC193" s="281"/>
      <c r="AD193" s="28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R193" s="281"/>
      <c r="AS193" s="281"/>
      <c r="AT193" s="281"/>
      <c r="AU193" s="281"/>
      <c r="BG193" s="285"/>
      <c r="EG193" s="286"/>
      <c r="EH193" s="286"/>
      <c r="EI193" s="286"/>
      <c r="EJ193" s="286"/>
      <c r="EK193" s="286"/>
      <c r="EL193" s="286"/>
      <c r="EM193" s="286"/>
      <c r="EN193" s="286"/>
      <c r="EO193" s="286"/>
    </row>
    <row r="194" spans="1:145" ht="15.75" customHeight="1" x14ac:dyDescent="0.2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  <c r="AC194" s="281"/>
      <c r="AD194" s="281"/>
      <c r="AE194" s="281"/>
      <c r="AF194" s="281"/>
      <c r="AG194" s="281"/>
      <c r="AH194" s="281"/>
      <c r="AI194" s="281"/>
      <c r="AJ194" s="281"/>
      <c r="AK194" s="281"/>
      <c r="AL194" s="281"/>
      <c r="AM194" s="281"/>
      <c r="AN194" s="281"/>
      <c r="AO194" s="281"/>
      <c r="AP194" s="281"/>
      <c r="AR194" s="281"/>
      <c r="AS194" s="281"/>
      <c r="AT194" s="281"/>
      <c r="AU194" s="281"/>
      <c r="BG194" s="285"/>
      <c r="EG194" s="286"/>
      <c r="EH194" s="286"/>
      <c r="EI194" s="286"/>
      <c r="EJ194" s="286"/>
      <c r="EK194" s="286"/>
      <c r="EL194" s="286"/>
      <c r="EM194" s="286"/>
      <c r="EN194" s="286"/>
      <c r="EO194" s="286"/>
    </row>
    <row r="195" spans="1:145" ht="15.75" customHeight="1" x14ac:dyDescent="0.2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  <c r="AC195" s="281"/>
      <c r="AD195" s="281"/>
      <c r="AE195" s="281"/>
      <c r="AF195" s="281"/>
      <c r="AG195" s="281"/>
      <c r="AH195" s="281"/>
      <c r="AI195" s="281"/>
      <c r="AJ195" s="281"/>
      <c r="AK195" s="281"/>
      <c r="AL195" s="281"/>
      <c r="AM195" s="281"/>
      <c r="AN195" s="281"/>
      <c r="AO195" s="281"/>
      <c r="AP195" s="281"/>
      <c r="AR195" s="281"/>
      <c r="AS195" s="281"/>
      <c r="AT195" s="281"/>
      <c r="AU195" s="281"/>
      <c r="BG195" s="285"/>
      <c r="EG195" s="286"/>
      <c r="EH195" s="286"/>
      <c r="EI195" s="286"/>
      <c r="EJ195" s="286"/>
      <c r="EK195" s="286"/>
      <c r="EL195" s="286"/>
      <c r="EM195" s="286"/>
      <c r="EN195" s="286"/>
      <c r="EO195" s="286"/>
    </row>
    <row r="196" spans="1:145" ht="15.75" customHeight="1" x14ac:dyDescent="0.2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R196" s="281"/>
      <c r="AS196" s="281"/>
      <c r="AT196" s="281"/>
      <c r="AU196" s="281"/>
      <c r="BG196" s="285"/>
      <c r="EG196" s="286"/>
      <c r="EH196" s="286"/>
      <c r="EI196" s="286"/>
      <c r="EJ196" s="286"/>
      <c r="EK196" s="286"/>
      <c r="EL196" s="286"/>
      <c r="EM196" s="286"/>
      <c r="EN196" s="286"/>
      <c r="EO196" s="286"/>
    </row>
    <row r="197" spans="1:145" ht="15.75" customHeight="1" x14ac:dyDescent="0.2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R197" s="281"/>
      <c r="AS197" s="281"/>
      <c r="AT197" s="281"/>
      <c r="AU197" s="281"/>
      <c r="BG197" s="285"/>
      <c r="EG197" s="286"/>
      <c r="EH197" s="286"/>
      <c r="EI197" s="286"/>
      <c r="EJ197" s="286"/>
      <c r="EK197" s="286"/>
      <c r="EL197" s="286"/>
      <c r="EM197" s="286"/>
      <c r="EN197" s="286"/>
      <c r="EO197" s="286"/>
    </row>
    <row r="198" spans="1:145" ht="15.75" customHeight="1" x14ac:dyDescent="0.2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R198" s="281"/>
      <c r="AS198" s="281"/>
      <c r="AT198" s="281"/>
      <c r="AU198" s="281"/>
      <c r="BG198" s="285"/>
      <c r="EG198" s="286"/>
      <c r="EH198" s="286"/>
      <c r="EI198" s="286"/>
      <c r="EJ198" s="286"/>
      <c r="EK198" s="286"/>
      <c r="EL198" s="286"/>
      <c r="EM198" s="286"/>
      <c r="EN198" s="286"/>
      <c r="EO198" s="286"/>
    </row>
    <row r="199" spans="1:145" ht="15.75" customHeight="1" x14ac:dyDescent="0.25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R199" s="281"/>
      <c r="AS199" s="281"/>
      <c r="AT199" s="281"/>
      <c r="AU199" s="281"/>
      <c r="BG199" s="285"/>
      <c r="EG199" s="286"/>
      <c r="EH199" s="286"/>
      <c r="EI199" s="286"/>
      <c r="EJ199" s="286"/>
      <c r="EK199" s="286"/>
      <c r="EL199" s="286"/>
      <c r="EM199" s="286"/>
      <c r="EN199" s="286"/>
      <c r="EO199" s="286"/>
    </row>
    <row r="200" spans="1:145" ht="15.75" customHeight="1" x14ac:dyDescent="0.25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R200" s="281"/>
      <c r="AS200" s="281"/>
      <c r="AT200" s="281"/>
      <c r="AU200" s="281"/>
      <c r="BG200" s="285"/>
      <c r="EG200" s="286"/>
      <c r="EH200" s="286"/>
      <c r="EI200" s="286"/>
      <c r="EJ200" s="286"/>
      <c r="EK200" s="286"/>
      <c r="EL200" s="286"/>
      <c r="EM200" s="286"/>
      <c r="EN200" s="286"/>
      <c r="EO200" s="286"/>
    </row>
    <row r="201" spans="1:145" ht="15.75" customHeight="1" x14ac:dyDescent="0.25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  <c r="AC201" s="281"/>
      <c r="AD201" s="281"/>
      <c r="AE201" s="281"/>
      <c r="AF201" s="281"/>
      <c r="AG201" s="281"/>
      <c r="AH201" s="281"/>
      <c r="AI201" s="281"/>
      <c r="AJ201" s="281"/>
      <c r="AK201" s="281"/>
      <c r="AL201" s="281"/>
      <c r="AM201" s="281"/>
      <c r="AN201" s="281"/>
      <c r="AO201" s="281"/>
      <c r="AP201" s="281"/>
      <c r="AR201" s="281"/>
      <c r="AS201" s="281"/>
      <c r="AT201" s="281"/>
      <c r="AU201" s="281"/>
      <c r="BG201" s="285"/>
      <c r="EG201" s="286"/>
      <c r="EH201" s="286"/>
      <c r="EI201" s="286"/>
      <c r="EJ201" s="286"/>
      <c r="EK201" s="286"/>
      <c r="EL201" s="286"/>
      <c r="EM201" s="286"/>
      <c r="EN201" s="286"/>
      <c r="EO201" s="286"/>
    </row>
    <row r="202" spans="1:145" ht="15.75" customHeight="1" x14ac:dyDescent="0.25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  <c r="AN202" s="281"/>
      <c r="AO202" s="281"/>
      <c r="AP202" s="281"/>
      <c r="AR202" s="281"/>
      <c r="AS202" s="281"/>
      <c r="AT202" s="281"/>
      <c r="AU202" s="281"/>
      <c r="BG202" s="285"/>
      <c r="EG202" s="286"/>
      <c r="EH202" s="286"/>
      <c r="EI202" s="286"/>
      <c r="EJ202" s="286"/>
      <c r="EK202" s="286"/>
      <c r="EL202" s="286"/>
      <c r="EM202" s="286"/>
      <c r="EN202" s="286"/>
      <c r="EO202" s="286"/>
    </row>
    <row r="203" spans="1:145" ht="15.75" customHeight="1" x14ac:dyDescent="0.25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  <c r="AC203" s="281"/>
      <c r="AD203" s="281"/>
      <c r="AE203" s="281"/>
      <c r="AF203" s="281"/>
      <c r="AG203" s="281"/>
      <c r="AH203" s="281"/>
      <c r="AI203" s="281"/>
      <c r="AJ203" s="281"/>
      <c r="AK203" s="281"/>
      <c r="AL203" s="281"/>
      <c r="AM203" s="281"/>
      <c r="AN203" s="281"/>
      <c r="AO203" s="281"/>
      <c r="AP203" s="281"/>
      <c r="AR203" s="281"/>
      <c r="AS203" s="281"/>
      <c r="AT203" s="281"/>
      <c r="AU203" s="281"/>
      <c r="BG203" s="285"/>
      <c r="EG203" s="286"/>
      <c r="EH203" s="286"/>
      <c r="EI203" s="286"/>
      <c r="EJ203" s="286"/>
      <c r="EK203" s="286"/>
      <c r="EL203" s="286"/>
      <c r="EM203" s="286"/>
      <c r="EN203" s="286"/>
      <c r="EO203" s="286"/>
    </row>
    <row r="204" spans="1:145" ht="15.75" customHeight="1" x14ac:dyDescent="0.25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R204" s="281"/>
      <c r="AS204" s="281"/>
      <c r="AT204" s="281"/>
      <c r="AU204" s="281"/>
      <c r="BG204" s="285"/>
      <c r="EG204" s="286"/>
      <c r="EH204" s="286"/>
      <c r="EI204" s="286"/>
      <c r="EJ204" s="286"/>
      <c r="EK204" s="286"/>
      <c r="EL204" s="286"/>
      <c r="EM204" s="286"/>
      <c r="EN204" s="286"/>
      <c r="EO204" s="286"/>
    </row>
    <row r="205" spans="1:145" ht="15.75" customHeight="1" x14ac:dyDescent="0.25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R205" s="281"/>
      <c r="AS205" s="281"/>
      <c r="AT205" s="281"/>
      <c r="AU205" s="281"/>
      <c r="BG205" s="285"/>
      <c r="EG205" s="286"/>
      <c r="EH205" s="286"/>
      <c r="EI205" s="286"/>
      <c r="EJ205" s="286"/>
      <c r="EK205" s="286"/>
      <c r="EL205" s="286"/>
      <c r="EM205" s="286"/>
      <c r="EN205" s="286"/>
      <c r="EO205" s="286"/>
    </row>
    <row r="206" spans="1:145" ht="15.75" customHeight="1" x14ac:dyDescent="0.25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R206" s="281"/>
      <c r="AS206" s="281"/>
      <c r="AT206" s="281"/>
      <c r="AU206" s="281"/>
      <c r="BG206" s="285"/>
      <c r="EG206" s="286"/>
      <c r="EH206" s="286"/>
      <c r="EI206" s="286"/>
      <c r="EJ206" s="286"/>
      <c r="EK206" s="286"/>
      <c r="EL206" s="286"/>
      <c r="EM206" s="286"/>
      <c r="EN206" s="286"/>
      <c r="EO206" s="286"/>
    </row>
    <row r="207" spans="1:145" ht="15.75" customHeight="1" x14ac:dyDescent="0.25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R207" s="281"/>
      <c r="AS207" s="281"/>
      <c r="AT207" s="281"/>
      <c r="AU207" s="281"/>
      <c r="BG207" s="285"/>
      <c r="EG207" s="286"/>
      <c r="EH207" s="286"/>
      <c r="EI207" s="286"/>
      <c r="EJ207" s="286"/>
      <c r="EK207" s="286"/>
      <c r="EL207" s="286"/>
      <c r="EM207" s="286"/>
      <c r="EN207" s="286"/>
      <c r="EO207" s="286"/>
    </row>
    <row r="208" spans="1:145" ht="15.75" customHeight="1" x14ac:dyDescent="0.25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R208" s="281"/>
      <c r="AS208" s="281"/>
      <c r="AT208" s="281"/>
      <c r="AU208" s="281"/>
      <c r="BG208" s="285"/>
      <c r="EG208" s="286"/>
      <c r="EH208" s="286"/>
      <c r="EI208" s="286"/>
      <c r="EJ208" s="286"/>
      <c r="EK208" s="286"/>
      <c r="EL208" s="286"/>
      <c r="EM208" s="286"/>
      <c r="EN208" s="286"/>
      <c r="EO208" s="286"/>
    </row>
    <row r="209" spans="1:145" ht="15.75" customHeight="1" x14ac:dyDescent="0.25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  <c r="AC209" s="281"/>
      <c r="AD209" s="281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R209" s="281"/>
      <c r="AS209" s="281"/>
      <c r="AT209" s="281"/>
      <c r="AU209" s="281"/>
      <c r="BG209" s="285"/>
      <c r="EG209" s="286"/>
      <c r="EH209" s="286"/>
      <c r="EI209" s="286"/>
      <c r="EJ209" s="286"/>
      <c r="EK209" s="286"/>
      <c r="EL209" s="286"/>
      <c r="EM209" s="286"/>
      <c r="EN209" s="286"/>
      <c r="EO209" s="286"/>
    </row>
    <row r="210" spans="1:145" ht="15.75" customHeight="1" x14ac:dyDescent="0.2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  <c r="AC210" s="281"/>
      <c r="AD210" s="281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R210" s="281"/>
      <c r="AS210" s="281"/>
      <c r="AT210" s="281"/>
      <c r="AU210" s="281"/>
      <c r="BG210" s="285"/>
      <c r="EG210" s="286"/>
      <c r="EH210" s="286"/>
      <c r="EI210" s="286"/>
      <c r="EJ210" s="286"/>
      <c r="EK210" s="286"/>
      <c r="EL210" s="286"/>
      <c r="EM210" s="286"/>
      <c r="EN210" s="286"/>
      <c r="EO210" s="286"/>
    </row>
    <row r="211" spans="1:145" ht="15.75" customHeight="1" x14ac:dyDescent="0.2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  <c r="AC211" s="281"/>
      <c r="AD211" s="281"/>
      <c r="AE211" s="281"/>
      <c r="AF211" s="281"/>
      <c r="AG211" s="281"/>
      <c r="AH211" s="281"/>
      <c r="AI211" s="281"/>
      <c r="AJ211" s="281"/>
      <c r="AK211" s="281"/>
      <c r="AL211" s="281"/>
      <c r="AM211" s="281"/>
      <c r="AN211" s="281"/>
      <c r="AO211" s="281"/>
      <c r="AP211" s="281"/>
      <c r="AR211" s="281"/>
      <c r="AS211" s="281"/>
      <c r="AT211" s="281"/>
      <c r="AU211" s="281"/>
      <c r="BG211" s="285"/>
      <c r="EG211" s="286"/>
      <c r="EH211" s="286"/>
      <c r="EI211" s="286"/>
      <c r="EJ211" s="286"/>
      <c r="EK211" s="286"/>
      <c r="EL211" s="286"/>
      <c r="EM211" s="286"/>
      <c r="EN211" s="286"/>
      <c r="EO211" s="286"/>
    </row>
    <row r="212" spans="1:145" ht="15.75" customHeight="1" x14ac:dyDescent="0.25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  <c r="AN212" s="281"/>
      <c r="AO212" s="281"/>
      <c r="AP212" s="281"/>
      <c r="AR212" s="281"/>
      <c r="AS212" s="281"/>
      <c r="AT212" s="281"/>
      <c r="AU212" s="281"/>
      <c r="BG212" s="285"/>
      <c r="EG212" s="286"/>
      <c r="EH212" s="286"/>
      <c r="EI212" s="286"/>
      <c r="EJ212" s="286"/>
      <c r="EK212" s="286"/>
      <c r="EL212" s="286"/>
      <c r="EM212" s="286"/>
      <c r="EN212" s="286"/>
      <c r="EO212" s="286"/>
    </row>
    <row r="213" spans="1:145" ht="15.75" customHeight="1" x14ac:dyDescent="0.25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R213" s="281"/>
      <c r="AS213" s="281"/>
      <c r="AT213" s="281"/>
      <c r="AU213" s="281"/>
      <c r="BG213" s="285"/>
      <c r="EG213" s="286"/>
      <c r="EH213" s="286"/>
      <c r="EI213" s="286"/>
      <c r="EJ213" s="286"/>
      <c r="EK213" s="286"/>
      <c r="EL213" s="286"/>
      <c r="EM213" s="286"/>
      <c r="EN213" s="286"/>
      <c r="EO213" s="286"/>
    </row>
    <row r="214" spans="1:145" ht="15.75" customHeight="1" x14ac:dyDescent="0.25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R214" s="281"/>
      <c r="AS214" s="281"/>
      <c r="AT214" s="281"/>
      <c r="AU214" s="281"/>
      <c r="BG214" s="285"/>
      <c r="EG214" s="286"/>
      <c r="EH214" s="286"/>
      <c r="EI214" s="286"/>
      <c r="EJ214" s="286"/>
      <c r="EK214" s="286"/>
      <c r="EL214" s="286"/>
      <c r="EM214" s="286"/>
      <c r="EN214" s="286"/>
      <c r="EO214" s="286"/>
    </row>
    <row r="215" spans="1:145" ht="15.75" customHeight="1" x14ac:dyDescent="0.2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R215" s="281"/>
      <c r="AS215" s="281"/>
      <c r="AT215" s="281"/>
      <c r="AU215" s="281"/>
      <c r="BG215" s="285"/>
      <c r="EG215" s="286"/>
      <c r="EH215" s="286"/>
      <c r="EI215" s="286"/>
      <c r="EJ215" s="286"/>
      <c r="EK215" s="286"/>
      <c r="EL215" s="286"/>
      <c r="EM215" s="286"/>
      <c r="EN215" s="286"/>
      <c r="EO215" s="286"/>
    </row>
    <row r="216" spans="1:145" ht="15.75" customHeight="1" x14ac:dyDescent="0.25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  <c r="AN216" s="281"/>
      <c r="AO216" s="281"/>
      <c r="AP216" s="281"/>
      <c r="AR216" s="281"/>
      <c r="AS216" s="281"/>
      <c r="AT216" s="281"/>
      <c r="AU216" s="281"/>
      <c r="BG216" s="285"/>
      <c r="EG216" s="286"/>
      <c r="EH216" s="286"/>
      <c r="EI216" s="286"/>
      <c r="EJ216" s="286"/>
      <c r="EK216" s="286"/>
      <c r="EL216" s="286"/>
      <c r="EM216" s="286"/>
      <c r="EN216" s="286"/>
      <c r="EO216" s="286"/>
    </row>
    <row r="217" spans="1:145" ht="15.75" customHeight="1" x14ac:dyDescent="0.25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/>
      <c r="AL217" s="281"/>
      <c r="AM217" s="281"/>
      <c r="AN217" s="281"/>
      <c r="AO217" s="281"/>
      <c r="AP217" s="281"/>
      <c r="AR217" s="281"/>
      <c r="AS217" s="281"/>
      <c r="AT217" s="281"/>
      <c r="AU217" s="281"/>
      <c r="BG217" s="285"/>
      <c r="EG217" s="286"/>
      <c r="EH217" s="286"/>
      <c r="EI217" s="286"/>
      <c r="EJ217" s="286"/>
      <c r="EK217" s="286"/>
      <c r="EL217" s="286"/>
      <c r="EM217" s="286"/>
      <c r="EN217" s="286"/>
      <c r="EO217" s="286"/>
    </row>
    <row r="218" spans="1:145" ht="15.75" customHeight="1" x14ac:dyDescent="0.2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  <c r="AC218" s="281"/>
      <c r="AD218" s="281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R218" s="281"/>
      <c r="AS218" s="281"/>
      <c r="AT218" s="281"/>
      <c r="AU218" s="281"/>
      <c r="BG218" s="285"/>
      <c r="EG218" s="286"/>
      <c r="EH218" s="286"/>
      <c r="EI218" s="286"/>
      <c r="EJ218" s="286"/>
      <c r="EK218" s="286"/>
      <c r="EL218" s="286"/>
      <c r="EM218" s="286"/>
      <c r="EN218" s="286"/>
      <c r="EO218" s="286"/>
    </row>
    <row r="219" spans="1:145" ht="15.75" customHeight="1" x14ac:dyDescent="0.25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  <c r="AC219" s="281"/>
      <c r="AD219" s="281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R219" s="281"/>
      <c r="AS219" s="281"/>
      <c r="AT219" s="281"/>
      <c r="AU219" s="281"/>
      <c r="BG219" s="285"/>
      <c r="EG219" s="286"/>
      <c r="EH219" s="286"/>
      <c r="EI219" s="286"/>
      <c r="EJ219" s="286"/>
      <c r="EK219" s="286"/>
      <c r="EL219" s="286"/>
      <c r="EM219" s="286"/>
      <c r="EN219" s="286"/>
      <c r="EO219" s="286"/>
    </row>
    <row r="220" spans="1:145" ht="15.75" customHeight="1" x14ac:dyDescent="0.25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R220" s="281"/>
      <c r="AS220" s="281"/>
      <c r="AT220" s="281"/>
      <c r="AU220" s="281"/>
      <c r="BG220" s="285"/>
      <c r="EG220" s="286"/>
      <c r="EH220" s="286"/>
      <c r="EI220" s="286"/>
      <c r="EJ220" s="286"/>
      <c r="EK220" s="286"/>
      <c r="EL220" s="286"/>
      <c r="EM220" s="286"/>
      <c r="EN220" s="286"/>
      <c r="EO220" s="286"/>
    </row>
  </sheetData>
  <mergeCells count="45">
    <mergeCell ref="EL4:EL5"/>
    <mergeCell ref="EM4:EM5"/>
    <mergeCell ref="EN4:EN5"/>
    <mergeCell ref="EO4:EO5"/>
    <mergeCell ref="EP4:EP5"/>
    <mergeCell ref="EI4:EI5"/>
    <mergeCell ref="EJ4:EJ5"/>
    <mergeCell ref="EK4:EK5"/>
    <mergeCell ref="BB5:BC5"/>
    <mergeCell ref="DE5:DF5"/>
    <mergeCell ref="DG5:DH5"/>
    <mergeCell ref="DI5:DJ5"/>
    <mergeCell ref="DX4:EF4"/>
    <mergeCell ref="CU4:CW4"/>
    <mergeCell ref="CX4:CY4"/>
    <mergeCell ref="CZ4:DA4"/>
    <mergeCell ref="DB4:DD4"/>
    <mergeCell ref="DE4:DL4"/>
    <mergeCell ref="DN4:DV4"/>
    <mergeCell ref="BB4:BF4"/>
    <mergeCell ref="BH4:BN4"/>
    <mergeCell ref="AI4:AJ4"/>
    <mergeCell ref="AK4:AM4"/>
    <mergeCell ref="AN4:BA4"/>
    <mergeCell ref="EG4:EG5"/>
    <mergeCell ref="EH4:EH5"/>
    <mergeCell ref="BO4:BQ4"/>
    <mergeCell ref="BT4:BU4"/>
    <mergeCell ref="BV4:CA4"/>
    <mergeCell ref="DN3:EK3"/>
    <mergeCell ref="EL3:EO3"/>
    <mergeCell ref="U4:Z4"/>
    <mergeCell ref="A3:B3"/>
    <mergeCell ref="C3:Q3"/>
    <mergeCell ref="R3:BF3"/>
    <mergeCell ref="BG3:DL3"/>
    <mergeCell ref="A4:B4"/>
    <mergeCell ref="C4:D4"/>
    <mergeCell ref="E4:K4"/>
    <mergeCell ref="L4:Q4"/>
    <mergeCell ref="R4:T4"/>
    <mergeCell ref="CB4:CR4"/>
    <mergeCell ref="AA4:AB4"/>
    <mergeCell ref="AC4:AD4"/>
    <mergeCell ref="AG4:AH4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Q220"/>
  <sheetViews>
    <sheetView workbookViewId="0"/>
  </sheetViews>
  <sheetFormatPr defaultColWidth="14.42578125" defaultRowHeight="15" customHeight="1" x14ac:dyDescent="0.25"/>
  <cols>
    <col min="1" max="225" width="8" customWidth="1"/>
    <col min="226" max="226" width="14.42578125" customWidth="1"/>
  </cols>
  <sheetData>
    <row r="1" spans="1:225" ht="39.75" customHeight="1" x14ac:dyDescent="0.25">
      <c r="A1" s="448"/>
      <c r="B1" s="448"/>
      <c r="C1" s="448"/>
      <c r="D1" s="448"/>
      <c r="E1" s="449" t="s">
        <v>2248</v>
      </c>
      <c r="F1" s="449"/>
      <c r="G1" s="449"/>
      <c r="H1" s="449"/>
      <c r="I1" s="449"/>
      <c r="J1" s="449"/>
      <c r="K1" s="449"/>
      <c r="L1" s="449"/>
      <c r="M1" s="449"/>
      <c r="N1" s="449"/>
      <c r="O1" s="450" t="s">
        <v>2249</v>
      </c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0"/>
      <c r="DB1" s="450"/>
      <c r="DC1" s="450"/>
      <c r="DD1" s="450"/>
      <c r="DE1" s="450"/>
      <c r="DF1" s="450"/>
      <c r="DG1" s="450"/>
      <c r="DH1" s="450"/>
      <c r="DI1" s="450"/>
      <c r="DJ1" s="450"/>
      <c r="DK1" s="450"/>
      <c r="DL1" s="450"/>
      <c r="DM1" s="450"/>
      <c r="DN1" s="450"/>
      <c r="DO1" s="450"/>
      <c r="DP1" s="450"/>
      <c r="DQ1" s="450"/>
      <c r="DR1" s="450"/>
      <c r="DS1" s="450"/>
      <c r="DT1" s="450"/>
      <c r="DU1" s="450"/>
      <c r="DV1" s="450"/>
      <c r="DW1" s="450"/>
      <c r="DX1" s="450"/>
      <c r="DY1" s="450"/>
      <c r="DZ1" s="450"/>
      <c r="EA1" s="450"/>
      <c r="EB1" s="450"/>
      <c r="EC1" s="450"/>
      <c r="ED1" s="450"/>
      <c r="EE1" s="450"/>
      <c r="EF1" s="450"/>
      <c r="EG1" s="450"/>
      <c r="EH1" s="450"/>
      <c r="EI1" s="450"/>
      <c r="EJ1" s="450"/>
      <c r="EK1" s="450"/>
      <c r="EL1" s="450"/>
      <c r="EM1" s="450"/>
      <c r="EN1" s="450"/>
      <c r="EO1" s="450"/>
      <c r="EP1" s="450"/>
      <c r="EQ1" s="450"/>
      <c r="ER1" s="450"/>
      <c r="ES1" s="450"/>
      <c r="ET1" s="450"/>
      <c r="EU1" s="450"/>
      <c r="EV1" s="450"/>
      <c r="EW1" s="450"/>
      <c r="EX1" s="450"/>
      <c r="EY1" s="450"/>
      <c r="EZ1" s="450"/>
      <c r="FA1" s="450"/>
      <c r="FB1" s="450"/>
      <c r="FC1" s="450"/>
      <c r="FD1" s="450"/>
      <c r="FE1" s="450"/>
      <c r="FF1" s="450"/>
      <c r="FG1" s="450"/>
      <c r="FH1" s="450"/>
      <c r="FI1" s="450"/>
      <c r="FJ1" s="450"/>
      <c r="FK1" s="450"/>
      <c r="FL1" s="450"/>
      <c r="FM1" s="450"/>
      <c r="FN1" s="450"/>
      <c r="FO1" s="450"/>
      <c r="FP1" s="450"/>
      <c r="FQ1" s="450"/>
      <c r="FR1" s="450"/>
      <c r="FS1" s="450"/>
      <c r="FT1" s="450"/>
      <c r="FU1" s="450"/>
      <c r="FV1" s="450"/>
      <c r="FW1" s="450"/>
      <c r="FX1" s="450"/>
      <c r="FY1" s="450"/>
      <c r="FZ1" s="450"/>
      <c r="GA1" s="450"/>
      <c r="GB1" s="450"/>
      <c r="GC1" s="450"/>
      <c r="GD1" s="450"/>
      <c r="GE1" s="450"/>
      <c r="GF1" s="450"/>
      <c r="GG1" s="450"/>
      <c r="GH1" s="450"/>
      <c r="GI1" s="450"/>
      <c r="GJ1" s="450"/>
      <c r="GK1" s="450"/>
      <c r="GL1" s="450"/>
      <c r="GM1" s="450"/>
      <c r="GN1" s="450"/>
      <c r="GO1" s="450"/>
      <c r="GP1" s="450"/>
      <c r="GQ1" s="450"/>
      <c r="GR1" s="450"/>
      <c r="GS1" s="450"/>
      <c r="GT1" s="450"/>
      <c r="GU1" s="450"/>
      <c r="GV1" s="450"/>
      <c r="GW1" s="450"/>
      <c r="GX1" s="450"/>
      <c r="GY1" s="450"/>
      <c r="GZ1" s="450"/>
      <c r="HA1" s="450"/>
      <c r="HB1" s="450"/>
      <c r="HC1" s="450"/>
      <c r="HD1" s="450"/>
      <c r="HE1" s="450"/>
      <c r="HF1" s="450"/>
      <c r="HG1" s="450"/>
      <c r="HH1" s="450"/>
      <c r="HI1" s="450"/>
      <c r="HJ1" s="450"/>
      <c r="HK1" s="450"/>
      <c r="HL1" s="450"/>
      <c r="HM1" s="450"/>
      <c r="HN1" s="450"/>
      <c r="HO1" s="450"/>
      <c r="HP1" s="450"/>
      <c r="HQ1" s="450"/>
    </row>
    <row r="2" spans="1:225" ht="46.5" x14ac:dyDescent="0.25">
      <c r="A2" s="333" t="s">
        <v>2183</v>
      </c>
      <c r="B2" s="333" t="s">
        <v>2184</v>
      </c>
      <c r="C2" s="333" t="s">
        <v>3</v>
      </c>
      <c r="D2" s="333" t="s">
        <v>5</v>
      </c>
      <c r="E2" s="334" t="s">
        <v>2236</v>
      </c>
      <c r="F2" s="334" t="s">
        <v>2237</v>
      </c>
      <c r="G2" s="334" t="s">
        <v>2250</v>
      </c>
      <c r="H2" s="334" t="s">
        <v>2251</v>
      </c>
      <c r="I2" s="334" t="s">
        <v>2252</v>
      </c>
      <c r="J2" s="334" t="s">
        <v>2253</v>
      </c>
      <c r="K2" s="334" t="s">
        <v>2242</v>
      </c>
      <c r="L2" s="334" t="s">
        <v>2243</v>
      </c>
      <c r="M2" s="334" t="s">
        <v>2244</v>
      </c>
      <c r="N2" s="334" t="s">
        <v>2245</v>
      </c>
      <c r="O2" s="335" t="s">
        <v>2246</v>
      </c>
      <c r="P2" s="335" t="s">
        <v>2237</v>
      </c>
      <c r="Q2" s="335" t="s">
        <v>2254</v>
      </c>
      <c r="R2" s="335" t="s">
        <v>2251</v>
      </c>
      <c r="S2" s="335" t="s">
        <v>2252</v>
      </c>
      <c r="T2" s="335" t="s">
        <v>2253</v>
      </c>
      <c r="U2" s="335" t="s">
        <v>2242</v>
      </c>
      <c r="V2" s="335" t="s">
        <v>2243</v>
      </c>
      <c r="W2" s="335" t="s">
        <v>2244</v>
      </c>
      <c r="X2" s="335" t="s">
        <v>2245</v>
      </c>
      <c r="Y2" s="335" t="s">
        <v>2255</v>
      </c>
      <c r="Z2" s="335" t="s">
        <v>2256</v>
      </c>
      <c r="AA2" s="335" t="s">
        <v>2257</v>
      </c>
      <c r="AB2" s="335" t="s">
        <v>2258</v>
      </c>
      <c r="AC2" s="335" t="s">
        <v>2256</v>
      </c>
      <c r="AD2" s="335" t="s">
        <v>2257</v>
      </c>
      <c r="AE2" s="335" t="s">
        <v>2259</v>
      </c>
      <c r="AF2" s="335" t="s">
        <v>2256</v>
      </c>
      <c r="AG2" s="335" t="s">
        <v>2257</v>
      </c>
      <c r="AH2" s="335" t="s">
        <v>2260</v>
      </c>
      <c r="AI2" s="335" t="s">
        <v>2256</v>
      </c>
      <c r="AJ2" s="335" t="s">
        <v>2257</v>
      </c>
      <c r="AK2" s="335" t="s">
        <v>2261</v>
      </c>
      <c r="AL2" s="335" t="s">
        <v>2256</v>
      </c>
      <c r="AM2" s="335" t="s">
        <v>2257</v>
      </c>
      <c r="AN2" s="335" t="s">
        <v>2262</v>
      </c>
      <c r="AO2" s="335" t="s">
        <v>2256</v>
      </c>
      <c r="AP2" s="335" t="s">
        <v>2257</v>
      </c>
      <c r="AQ2" s="335" t="s">
        <v>2263</v>
      </c>
      <c r="AR2" s="335" t="s">
        <v>2256</v>
      </c>
      <c r="AS2" s="335" t="s">
        <v>2257</v>
      </c>
      <c r="AT2" s="335" t="s">
        <v>2264</v>
      </c>
      <c r="AU2" s="335" t="s">
        <v>2256</v>
      </c>
      <c r="AV2" s="335" t="s">
        <v>2257</v>
      </c>
      <c r="AW2" s="335" t="s">
        <v>2265</v>
      </c>
      <c r="AX2" s="335" t="s">
        <v>2256</v>
      </c>
      <c r="AY2" s="335" t="s">
        <v>2257</v>
      </c>
      <c r="AZ2" s="335" t="s">
        <v>2266</v>
      </c>
      <c r="BA2" s="335" t="s">
        <v>2256</v>
      </c>
      <c r="BB2" s="335" t="s">
        <v>2257</v>
      </c>
      <c r="BC2" s="335" t="s">
        <v>2267</v>
      </c>
      <c r="BD2" s="335" t="s">
        <v>2256</v>
      </c>
      <c r="BE2" s="335" t="s">
        <v>2257</v>
      </c>
      <c r="BF2" s="335" t="s">
        <v>2268</v>
      </c>
      <c r="BG2" s="335" t="s">
        <v>2256</v>
      </c>
      <c r="BH2" s="335" t="s">
        <v>2257</v>
      </c>
      <c r="BI2" s="335" t="s">
        <v>2269</v>
      </c>
      <c r="BJ2" s="335" t="s">
        <v>2256</v>
      </c>
      <c r="BK2" s="335" t="s">
        <v>2257</v>
      </c>
      <c r="BL2" s="335" t="s">
        <v>2270</v>
      </c>
      <c r="BM2" s="335" t="s">
        <v>2256</v>
      </c>
      <c r="BN2" s="335" t="s">
        <v>2257</v>
      </c>
      <c r="BO2" s="335" t="s">
        <v>2271</v>
      </c>
      <c r="BP2" s="335" t="s">
        <v>2256</v>
      </c>
      <c r="BQ2" s="335" t="s">
        <v>2257</v>
      </c>
      <c r="BR2" s="335" t="s">
        <v>2272</v>
      </c>
      <c r="BS2" s="335" t="s">
        <v>2256</v>
      </c>
      <c r="BT2" s="335" t="s">
        <v>2257</v>
      </c>
      <c r="BU2" s="335" t="s">
        <v>2273</v>
      </c>
      <c r="BV2" s="335" t="s">
        <v>2256</v>
      </c>
      <c r="BW2" s="335" t="s">
        <v>2257</v>
      </c>
      <c r="BX2" s="335" t="s">
        <v>2274</v>
      </c>
      <c r="BY2" s="335" t="s">
        <v>2256</v>
      </c>
      <c r="BZ2" s="335" t="s">
        <v>2257</v>
      </c>
      <c r="CA2" s="335" t="s">
        <v>2275</v>
      </c>
      <c r="CB2" s="335" t="s">
        <v>2256</v>
      </c>
      <c r="CC2" s="335" t="s">
        <v>2257</v>
      </c>
      <c r="CD2" s="335" t="s">
        <v>2276</v>
      </c>
      <c r="CE2" s="335" t="s">
        <v>2256</v>
      </c>
      <c r="CF2" s="335" t="s">
        <v>2257</v>
      </c>
      <c r="CG2" s="335" t="s">
        <v>2277</v>
      </c>
      <c r="CH2" s="335" t="s">
        <v>2256</v>
      </c>
      <c r="CI2" s="335" t="s">
        <v>2257</v>
      </c>
      <c r="CJ2" s="335" t="s">
        <v>2278</v>
      </c>
      <c r="CK2" s="335" t="s">
        <v>2256</v>
      </c>
      <c r="CL2" s="335" t="s">
        <v>2257</v>
      </c>
      <c r="CM2" s="335" t="s">
        <v>2279</v>
      </c>
      <c r="CN2" s="335" t="s">
        <v>2256</v>
      </c>
      <c r="CO2" s="335" t="s">
        <v>2257</v>
      </c>
      <c r="CP2" s="335" t="s">
        <v>2280</v>
      </c>
      <c r="CQ2" s="335" t="s">
        <v>2256</v>
      </c>
      <c r="CR2" s="335" t="s">
        <v>2257</v>
      </c>
      <c r="CS2" s="335" t="s">
        <v>2281</v>
      </c>
      <c r="CT2" s="335" t="s">
        <v>2256</v>
      </c>
      <c r="CU2" s="335" t="s">
        <v>2257</v>
      </c>
      <c r="CV2" s="335" t="s">
        <v>2282</v>
      </c>
      <c r="CW2" s="335" t="s">
        <v>2256</v>
      </c>
      <c r="CX2" s="335" t="s">
        <v>2257</v>
      </c>
      <c r="CY2" s="335" t="s">
        <v>2283</v>
      </c>
      <c r="CZ2" s="335" t="s">
        <v>2256</v>
      </c>
      <c r="DA2" s="335" t="s">
        <v>2257</v>
      </c>
      <c r="DB2" s="335" t="s">
        <v>2284</v>
      </c>
      <c r="DC2" s="335" t="s">
        <v>2256</v>
      </c>
      <c r="DD2" s="335" t="s">
        <v>2257</v>
      </c>
      <c r="DE2" s="335" t="s">
        <v>2285</v>
      </c>
      <c r="DF2" s="335" t="s">
        <v>2256</v>
      </c>
      <c r="DG2" s="335" t="s">
        <v>2257</v>
      </c>
      <c r="DH2" s="335" t="s">
        <v>2286</v>
      </c>
      <c r="DI2" s="335" t="s">
        <v>2256</v>
      </c>
      <c r="DJ2" s="335" t="s">
        <v>2257</v>
      </c>
      <c r="DK2" s="335" t="s">
        <v>2287</v>
      </c>
      <c r="DL2" s="335" t="s">
        <v>2256</v>
      </c>
      <c r="DM2" s="335" t="s">
        <v>2257</v>
      </c>
      <c r="DN2" s="335" t="s">
        <v>2288</v>
      </c>
      <c r="DO2" s="335" t="s">
        <v>2256</v>
      </c>
      <c r="DP2" s="335" t="s">
        <v>2257</v>
      </c>
      <c r="DQ2" s="335" t="s">
        <v>2289</v>
      </c>
      <c r="DR2" s="335" t="s">
        <v>2256</v>
      </c>
      <c r="DS2" s="335" t="s">
        <v>2257</v>
      </c>
      <c r="DT2" s="335" t="s">
        <v>2290</v>
      </c>
      <c r="DU2" s="335" t="s">
        <v>2256</v>
      </c>
      <c r="DV2" s="335" t="s">
        <v>2257</v>
      </c>
      <c r="DW2" s="335" t="s">
        <v>2291</v>
      </c>
      <c r="DX2" s="335" t="s">
        <v>2256</v>
      </c>
      <c r="DY2" s="335" t="s">
        <v>2257</v>
      </c>
      <c r="DZ2" s="335" t="s">
        <v>2292</v>
      </c>
      <c r="EA2" s="335" t="s">
        <v>2256</v>
      </c>
      <c r="EB2" s="335" t="s">
        <v>2257</v>
      </c>
      <c r="EC2" s="335" t="s">
        <v>2293</v>
      </c>
      <c r="ED2" s="335" t="s">
        <v>2256</v>
      </c>
      <c r="EE2" s="335" t="s">
        <v>2257</v>
      </c>
      <c r="EF2" s="335" t="s">
        <v>2294</v>
      </c>
      <c r="EG2" s="335" t="s">
        <v>2256</v>
      </c>
      <c r="EH2" s="335" t="s">
        <v>2257</v>
      </c>
      <c r="EI2" s="335" t="s">
        <v>2295</v>
      </c>
      <c r="EJ2" s="335" t="s">
        <v>2256</v>
      </c>
      <c r="EK2" s="335" t="s">
        <v>2257</v>
      </c>
      <c r="EL2" s="335" t="s">
        <v>2296</v>
      </c>
      <c r="EM2" s="335" t="s">
        <v>2256</v>
      </c>
      <c r="EN2" s="335" t="s">
        <v>2257</v>
      </c>
      <c r="EO2" s="335" t="s">
        <v>2297</v>
      </c>
      <c r="EP2" s="335" t="s">
        <v>2256</v>
      </c>
      <c r="EQ2" s="335" t="s">
        <v>2257</v>
      </c>
      <c r="ER2" s="335" t="s">
        <v>2298</v>
      </c>
      <c r="ES2" s="335" t="s">
        <v>2256</v>
      </c>
      <c r="ET2" s="335" t="s">
        <v>2257</v>
      </c>
      <c r="EU2" s="335" t="s">
        <v>2299</v>
      </c>
      <c r="EV2" s="335" t="s">
        <v>2257</v>
      </c>
      <c r="EW2" s="335" t="s">
        <v>2256</v>
      </c>
      <c r="EX2" s="335" t="s">
        <v>2300</v>
      </c>
      <c r="EY2" s="335" t="s">
        <v>2256</v>
      </c>
      <c r="EZ2" s="335" t="s">
        <v>2257</v>
      </c>
      <c r="FA2" s="335" t="s">
        <v>2301</v>
      </c>
      <c r="FB2" s="335" t="s">
        <v>2256</v>
      </c>
      <c r="FC2" s="335" t="s">
        <v>2257</v>
      </c>
      <c r="FD2" s="335" t="s">
        <v>2302</v>
      </c>
      <c r="FE2" s="335" t="s">
        <v>2256</v>
      </c>
      <c r="FF2" s="335" t="s">
        <v>2257</v>
      </c>
      <c r="FG2" s="335" t="s">
        <v>2303</v>
      </c>
      <c r="FH2" s="335" t="s">
        <v>2256</v>
      </c>
      <c r="FI2" s="335" t="s">
        <v>2257</v>
      </c>
      <c r="FJ2" s="335" t="s">
        <v>2304</v>
      </c>
      <c r="FK2" s="335" t="s">
        <v>2256</v>
      </c>
      <c r="FL2" s="335" t="s">
        <v>2257</v>
      </c>
      <c r="FM2" s="335" t="s">
        <v>2305</v>
      </c>
      <c r="FN2" s="335" t="s">
        <v>2256</v>
      </c>
      <c r="FO2" s="335" t="s">
        <v>2257</v>
      </c>
      <c r="FP2" s="335" t="s">
        <v>2306</v>
      </c>
      <c r="FQ2" s="335" t="s">
        <v>2256</v>
      </c>
      <c r="FR2" s="335" t="s">
        <v>2257</v>
      </c>
      <c r="FS2" s="335" t="s">
        <v>2307</v>
      </c>
      <c r="FT2" s="335" t="s">
        <v>2256</v>
      </c>
      <c r="FU2" s="335" t="s">
        <v>2257</v>
      </c>
      <c r="FV2" s="335" t="s">
        <v>2308</v>
      </c>
      <c r="FW2" s="335" t="s">
        <v>2256</v>
      </c>
      <c r="FX2" s="335" t="s">
        <v>2257</v>
      </c>
      <c r="FY2" s="335" t="s">
        <v>2309</v>
      </c>
      <c r="FZ2" s="335" t="s">
        <v>2256</v>
      </c>
      <c r="GA2" s="335" t="s">
        <v>2257</v>
      </c>
      <c r="GB2" s="335" t="s">
        <v>2310</v>
      </c>
      <c r="GC2" s="335" t="s">
        <v>2256</v>
      </c>
      <c r="GD2" s="335" t="s">
        <v>2257</v>
      </c>
      <c r="GE2" s="335" t="s">
        <v>2311</v>
      </c>
      <c r="GF2" s="335" t="s">
        <v>2256</v>
      </c>
      <c r="GG2" s="335" t="s">
        <v>2257</v>
      </c>
      <c r="GH2" s="335" t="s">
        <v>2312</v>
      </c>
      <c r="GI2" s="335" t="s">
        <v>2256</v>
      </c>
      <c r="GJ2" s="335" t="s">
        <v>2257</v>
      </c>
      <c r="GK2" s="335" t="s">
        <v>2313</v>
      </c>
      <c r="GL2" s="335" t="s">
        <v>2256</v>
      </c>
      <c r="GM2" s="335" t="s">
        <v>2257</v>
      </c>
      <c r="GN2" s="335" t="s">
        <v>2314</v>
      </c>
      <c r="GO2" s="335" t="s">
        <v>2256</v>
      </c>
      <c r="GP2" s="335" t="s">
        <v>2257</v>
      </c>
      <c r="GQ2" s="335" t="s">
        <v>2315</v>
      </c>
      <c r="GR2" s="335" t="s">
        <v>2256</v>
      </c>
      <c r="GS2" s="334" t="s">
        <v>2257</v>
      </c>
      <c r="GT2" s="334" t="s">
        <v>2316</v>
      </c>
      <c r="GU2" s="334" t="s">
        <v>2256</v>
      </c>
      <c r="GV2" s="334" t="s">
        <v>2257</v>
      </c>
      <c r="GW2" s="334" t="s">
        <v>2317</v>
      </c>
      <c r="GX2" s="334" t="s">
        <v>2256</v>
      </c>
      <c r="GY2" s="334" t="s">
        <v>2257</v>
      </c>
      <c r="GZ2" s="334" t="s">
        <v>2318</v>
      </c>
      <c r="HA2" s="334" t="s">
        <v>2256</v>
      </c>
      <c r="HB2" s="334" t="s">
        <v>2257</v>
      </c>
      <c r="HC2" s="334" t="s">
        <v>2319</v>
      </c>
      <c r="HD2" s="334" t="s">
        <v>2256</v>
      </c>
      <c r="HE2" s="334" t="s">
        <v>2257</v>
      </c>
      <c r="HF2" s="334" t="s">
        <v>2320</v>
      </c>
      <c r="HG2" s="334" t="s">
        <v>2256</v>
      </c>
      <c r="HH2" s="334" t="s">
        <v>2257</v>
      </c>
      <c r="HI2" s="334" t="s">
        <v>2321</v>
      </c>
      <c r="HJ2" s="334" t="s">
        <v>2256</v>
      </c>
      <c r="HK2" s="334" t="s">
        <v>2257</v>
      </c>
      <c r="HL2" s="334" t="s">
        <v>2322</v>
      </c>
      <c r="HM2" s="334" t="s">
        <v>2256</v>
      </c>
      <c r="HN2" s="334" t="s">
        <v>2257</v>
      </c>
      <c r="HO2" s="334" t="s">
        <v>2323</v>
      </c>
      <c r="HP2" s="334" t="s">
        <v>2256</v>
      </c>
      <c r="HQ2" s="334" t="s">
        <v>2257</v>
      </c>
    </row>
    <row r="3" spans="1:225" ht="39.75" customHeight="1" x14ac:dyDescent="0.25">
      <c r="A3" s="336">
        <v>0</v>
      </c>
      <c r="B3" s="336">
        <f>IF(Tela_Inicial!$R$7="","",Tela_Inicial!$R$7)</f>
        <v>2024</v>
      </c>
      <c r="C3" s="336" t="str">
        <f>IF(Tela_Inicial!$I$9="","",Tela_Inicial!$I$9)</f>
        <v xml:space="preserve">Não preencher </v>
      </c>
      <c r="D3" s="336" t="str">
        <f>IF(Tela_Inicial!$I$10="","",Tela_Inicial!$I$10)</f>
        <v xml:space="preserve">Não preencher </v>
      </c>
      <c r="E3" s="336" t="str">
        <f>IF(Tela_3!$J$22="","",Tela_3!$J$22)</f>
        <v/>
      </c>
      <c r="F3" s="337" t="str">
        <f>IF(Tela_3!$K$22&lt;&gt;"",Tela_3!$K$22,IF(Tela_3!$E$22="Não","Não monitora",Tela_3!$K$22))</f>
        <v/>
      </c>
      <c r="G3" s="336" t="str">
        <f>IF(Tela_3!$F$23="","",Tela_3!$F$23)</f>
        <v/>
      </c>
      <c r="H3" s="338" t="str">
        <f>IF(Tela_3!$G$23&lt;&gt;"",Tela_3!$G$23,IF(Tela_3!$E$23="Não","Não monitora",Tela_3!$G$23))</f>
        <v/>
      </c>
      <c r="I3" s="336" t="str">
        <f>IF(Tela_3!$J$23="","",Tela_3!$J$23)</f>
        <v/>
      </c>
      <c r="J3" s="337" t="str">
        <f>IF(Tela_3!$K$23&lt;&gt;"",Tela_3!$K$23,IF(Tela_3!$E$23="Não","Não monitora",Tela_3!$K$23))</f>
        <v/>
      </c>
      <c r="K3" s="336" t="str">
        <f>IF(Tela_3!$F$23="","",Tela_3!$F$23)</f>
        <v/>
      </c>
      <c r="L3" s="338" t="str">
        <f>IF(Tela_3!$G$24&lt;&gt;"",Tela_3!$G$24,IF(Tela_3!$E$24="Não","Não monitora",Tela_3!$G$24))</f>
        <v>Não monitora</v>
      </c>
      <c r="M3" s="336" t="str">
        <f>IF(Tela_3!$J$24="","",Tela_3!$J$24)</f>
        <v/>
      </c>
      <c r="N3" s="337" t="str">
        <f>IF(Tela_3!$K$24&lt;&gt;"",Tela_3!$K$24,IF(Tela_3!$E$24="Não","Não monitora",Tela_3!$K$24))</f>
        <v>Não monitora</v>
      </c>
      <c r="O3" s="336" t="str">
        <f>IF(Tela_3!$J$31="","",Tela_3!$J$31)</f>
        <v/>
      </c>
      <c r="P3" s="337" t="str">
        <f>IF(Tela_3!$K$31&lt;&gt;"",Tela_3!$K$31,IF(Tela_3!$E$31="Não","Não monitora",Tela_3!$K$31))</f>
        <v/>
      </c>
      <c r="Q3" s="336" t="str">
        <f>IF(Tela_3!$F$32="","",Tela_3!$F$32)</f>
        <v/>
      </c>
      <c r="R3" s="338" t="str">
        <f>IF(Tela_3!$G$32&lt;&gt;"",Tela_3!$G$32,IF(Tela_3!$E$32="Não","Não monitora",Tela_3!$G$32))</f>
        <v/>
      </c>
      <c r="S3" s="336" t="str">
        <f>IF(Tela_3!$J$32="","",Tela_3!$J$32)</f>
        <v/>
      </c>
      <c r="T3" s="337" t="str">
        <f>IF(Tela_3!$K$32&lt;&gt;"",Tela_3!$K$32,IF(Tela_3!$E$32="Não","Não monitora",Tela_3!$K$32))</f>
        <v/>
      </c>
      <c r="U3" s="336" t="str">
        <f>IF(Tela_3!$F$33="","",Tela_3!$F$33)</f>
        <v/>
      </c>
      <c r="V3" s="338" t="str">
        <f>IF(Tela_3!$G$33&lt;&gt;"",Tela_3!$G$33,IF(Tela_3!$E$33="Não","Não monitora",Tela_3!$G$33))</f>
        <v/>
      </c>
      <c r="W3" s="336" t="str">
        <f>IF(Tela_3!$J$33="","",Tela_3!$J$33)</f>
        <v/>
      </c>
      <c r="X3" s="337" t="str">
        <f>IF(Tela_3!$K$33&lt;&gt;"",Tela_3!$K$33,IF(Tela_3!$E$33="Não","Não monitora",Tela_3!$K$33))</f>
        <v/>
      </c>
      <c r="Y3" s="336" t="str">
        <f>(Tela_3!$C34)</f>
        <v>Escolha o parâmetro</v>
      </c>
      <c r="Z3" s="336" t="str">
        <f>IF(Tela_3!$J34="","",Tela_3!$J34)</f>
        <v/>
      </c>
      <c r="AA3" s="336" t="str">
        <f>IF(Tela_3!$K34="","",Tela_3!$K34)</f>
        <v/>
      </c>
      <c r="AB3" s="336" t="str">
        <f>(Tela_3!$C$35)</f>
        <v>Escolha o parâmetro</v>
      </c>
      <c r="AC3" s="339" t="str">
        <f>IF(Tela_3!$J$35="","",Tela_3!$J$35)</f>
        <v/>
      </c>
      <c r="AD3" s="339" t="str">
        <f>IF(Tela_3!$K$35="","",Tela_3!$K$35)</f>
        <v/>
      </c>
      <c r="AE3" s="336" t="str">
        <f>(Tela_3!$C$36)</f>
        <v>Escolha o parâmetro</v>
      </c>
      <c r="AF3" s="339" t="str">
        <f>IF(Tela_3!$J$36="","",Tela_3!$J$36)</f>
        <v/>
      </c>
      <c r="AG3" s="339" t="str">
        <f>IF(Tela_3!$K$36="","",Tela_3!$K$36)</f>
        <v/>
      </c>
      <c r="AH3" s="336" t="str">
        <f>(Tela_3!$C$37)</f>
        <v>Escolha o parâmetro</v>
      </c>
      <c r="AI3" s="339" t="str">
        <f>IF(Tela_3!$J$37="","",Tela_3!$J37)</f>
        <v/>
      </c>
      <c r="AJ3" s="339" t="str">
        <f>IF(Tela_3!$K$37="","",Tela_3!$K$37)</f>
        <v/>
      </c>
      <c r="AK3" s="336" t="str">
        <f>(Tela_3!$C$38)</f>
        <v>Escolha o parâmetro</v>
      </c>
      <c r="AL3" s="336" t="str">
        <f>IF(Tela_3!$J38="","",Tela_3!$J38)</f>
        <v/>
      </c>
      <c r="AM3" s="336" t="str">
        <f>IF(Tela_3!$K38="","",Tela_3!$K38)</f>
        <v/>
      </c>
      <c r="AN3" s="336" t="str">
        <f>(Tela_3!$C39)</f>
        <v>Escolha o parâmetro</v>
      </c>
      <c r="AO3" s="336" t="str">
        <f>IF(Tela_3!$J39="","",Tela_3!$J39)</f>
        <v/>
      </c>
      <c r="AP3" s="336" t="str">
        <f>IF(Tela_3!$K39="","",Tela_3!$K39)</f>
        <v/>
      </c>
      <c r="AQ3" s="336" t="str">
        <f>(Tela_3!$C40)</f>
        <v>Escolha o parâmetro</v>
      </c>
      <c r="AR3" s="336" t="str">
        <f>IF(Tela_3!$J40="","",Tela_3!$J40)</f>
        <v/>
      </c>
      <c r="AS3" s="336" t="str">
        <f>IF(Tela_3!$K40="","",Tela_3!$K40)</f>
        <v/>
      </c>
      <c r="AT3" s="336" t="str">
        <f>(Tela_3!$C41)</f>
        <v>Escolha o parâmetro</v>
      </c>
      <c r="AU3" s="336" t="str">
        <f>IF(Tela_3!$J41="","",Tela_3!$J41)</f>
        <v/>
      </c>
      <c r="AV3" s="336" t="str">
        <f>IF(Tela_3!$K41="","",Tela_3!$K41)</f>
        <v/>
      </c>
      <c r="AW3" s="336" t="str">
        <f>(Tela_3!$C42)</f>
        <v>Escolha o parâmetro</v>
      </c>
      <c r="AX3" s="336" t="str">
        <f>IF(Tela_3!$J42="","",Tela_3!$J42)</f>
        <v/>
      </c>
      <c r="AY3" s="336" t="str">
        <f>IF(Tela_3!$K42="","",Tela_3!$K42)</f>
        <v/>
      </c>
      <c r="AZ3" s="336" t="str">
        <f>(Tela_3!$C43)</f>
        <v>Escolha o parâmetro</v>
      </c>
      <c r="BA3" s="336" t="str">
        <f>IF(Tela_3!$J43="","",Tela_3!$J43)</f>
        <v/>
      </c>
      <c r="BB3" s="336" t="str">
        <f>IF(Tela_3!$K43="","",Tela_3!$K43)</f>
        <v/>
      </c>
      <c r="BC3" s="336" t="str">
        <f>(Tela_3!$C44)</f>
        <v>Escolha o parâmetro</v>
      </c>
      <c r="BD3" s="336" t="str">
        <f>IF(Tela_3!$J44="","",Tela_3!$J44)</f>
        <v/>
      </c>
      <c r="BE3" s="336" t="str">
        <f>IF(Tela_3!$K44="","",Tela_3!$K44)</f>
        <v/>
      </c>
      <c r="BF3" s="336" t="str">
        <f>(Tela_3!$C45)</f>
        <v>Escolha o parâmetro</v>
      </c>
      <c r="BG3" s="336" t="str">
        <f>IF(Tela_3!$J45="","",Tela_3!$J45)</f>
        <v/>
      </c>
      <c r="BH3" s="336" t="str">
        <f>IF(Tela_3!$K45="","",Tela_3!$K45)</f>
        <v/>
      </c>
      <c r="BI3" s="336" t="str">
        <f>(Tela_3!$C46)</f>
        <v>Escolha o parâmetro</v>
      </c>
      <c r="BJ3" s="336" t="str">
        <f>IF(Tela_3!$J46="","",Tela_3!$J46)</f>
        <v/>
      </c>
      <c r="BK3" s="336" t="str">
        <f>IF(Tela_3!$K46="","",Tela_3!$K46)</f>
        <v/>
      </c>
      <c r="BL3" s="336" t="str">
        <f>(Tela_3!$C47)</f>
        <v>Escolha o parâmetro</v>
      </c>
      <c r="BM3" s="336" t="str">
        <f>IF(Tela_3!$J47="","",Tela_3!$J47)</f>
        <v/>
      </c>
      <c r="BN3" s="336" t="str">
        <f>IF(Tela_3!$K47="","",Tela_3!$K47)</f>
        <v/>
      </c>
      <c r="BO3" s="336" t="str">
        <f>(Tela_3!$C48)</f>
        <v>Escolha o parâmetro</v>
      </c>
      <c r="BP3" s="336" t="str">
        <f>IF(Tela_3!$J48="","",Tela_3!$J48)</f>
        <v/>
      </c>
      <c r="BQ3" s="336" t="str">
        <f>IF(Tela_3!$K48="","",Tela_3!$K48)</f>
        <v/>
      </c>
      <c r="BR3" s="336" t="str">
        <f>(Tela_3!$C49)</f>
        <v>Escolha o parâmetro</v>
      </c>
      <c r="BS3" s="336" t="str">
        <f>IF(Tela_3!$J49="","",Tela_3!$J49)</f>
        <v/>
      </c>
      <c r="BT3" s="336" t="str">
        <f>IF(Tela_3!$K49="","",Tela_3!$K49)</f>
        <v/>
      </c>
      <c r="BU3" s="336" t="str">
        <f>(Tela_3!$C50)</f>
        <v>Escolha o parâmetro</v>
      </c>
      <c r="BV3" s="336" t="str">
        <f>IF(Tela_3!$J50="","",Tela_3!$J50)</f>
        <v/>
      </c>
      <c r="BW3" s="336" t="str">
        <f>IF(Tela_3!$K50="","",Tela_3!$K50)</f>
        <v/>
      </c>
      <c r="BX3" s="336" t="str">
        <f>(Tela_3!$C51)</f>
        <v>Escolha o parâmetro</v>
      </c>
      <c r="BY3" s="336" t="str">
        <f>IF(Tela_3!$J51="","",Tela_3!$J51)</f>
        <v/>
      </c>
      <c r="BZ3" s="336" t="str">
        <f>IF(Tela_3!$K51="","",Tela_3!$K51)</f>
        <v/>
      </c>
      <c r="CA3" s="336" t="str">
        <f>(Tela_3!$C52)</f>
        <v>Escolha o parâmetro</v>
      </c>
      <c r="CB3" s="336" t="str">
        <f>IF(Tela_3!$J52="","",Tela_3!$J52)</f>
        <v/>
      </c>
      <c r="CC3" s="336" t="str">
        <f>IF(Tela_3!$K52="","",Tela_3!$K52)</f>
        <v/>
      </c>
      <c r="CD3" s="336" t="str">
        <f>(Tela_3!$C53)</f>
        <v>Escolha o parâmetro</v>
      </c>
      <c r="CE3" s="336" t="str">
        <f>IF(Tela_3!$J53="","",Tela_3!$J53)</f>
        <v/>
      </c>
      <c r="CF3" s="336" t="str">
        <f>IF(Tela_3!$K53="","",Tela_3!$K53)</f>
        <v/>
      </c>
      <c r="CG3" s="336" t="str">
        <f>(Tela_3!$C54)</f>
        <v>Escolha o parâmetro</v>
      </c>
      <c r="CH3" s="336" t="str">
        <f>IF(Tela_3!$J54="","",Tela_3!$J54)</f>
        <v/>
      </c>
      <c r="CI3" s="336" t="str">
        <f>IF(Tela_3!$K54="","",Tela_3!$K54)</f>
        <v/>
      </c>
      <c r="CJ3" s="336" t="str">
        <f>(Tela_3!$C55)</f>
        <v>Escolha o parâmetro</v>
      </c>
      <c r="CK3" s="336" t="str">
        <f>IF(Tela_3!$J55="","",Tela_3!$J55)</f>
        <v/>
      </c>
      <c r="CL3" s="336" t="str">
        <f>IF(Tela_3!$K55="","",Tela_3!$K55)</f>
        <v/>
      </c>
      <c r="CM3" s="336" t="str">
        <f>(Tela_3!$C56)</f>
        <v>Escolha o parâmetro</v>
      </c>
      <c r="CN3" s="336" t="str">
        <f>IF(Tela_3!$J56="","",Tela_3!$J56)</f>
        <v/>
      </c>
      <c r="CO3" s="336" t="str">
        <f>IF(Tela_3!$K56="","",Tela_3!$K56)</f>
        <v/>
      </c>
      <c r="CP3" s="336" t="str">
        <f>(Tela_3!$C57)</f>
        <v>Escolha o parâmetro</v>
      </c>
      <c r="CQ3" s="336" t="str">
        <f>IF(Tela_3!$J57="","",Tela_3!$J57)</f>
        <v/>
      </c>
      <c r="CR3" s="336" t="str">
        <f>IF(Tela_3!$K57="","",Tela_3!$K57)</f>
        <v/>
      </c>
      <c r="CS3" s="336" t="str">
        <f>(Tela_3!$C58)</f>
        <v>Escolha o parâmetro</v>
      </c>
      <c r="CT3" s="336" t="str">
        <f>IF(Tela_3!$J58="","",Tela_3!$J58)</f>
        <v/>
      </c>
      <c r="CU3" s="336" t="str">
        <f>IF(Tela_3!$K58="","",Tela_3!$K58)</f>
        <v/>
      </c>
      <c r="CV3" s="336" t="str">
        <f>(Tela_3!$C59)</f>
        <v>Escolha o parâmetro</v>
      </c>
      <c r="CW3" s="336" t="str">
        <f>IF(Tela_3!$J59="","",Tela_3!$J59)</f>
        <v/>
      </c>
      <c r="CX3" s="336" t="str">
        <f>IF(Tela_3!$K59="","",Tela_3!$K59)</f>
        <v/>
      </c>
      <c r="CY3" s="336" t="str">
        <f>(Tela_3!$C60)</f>
        <v>Escolha o parâmetro</v>
      </c>
      <c r="CZ3" s="336" t="str">
        <f>IF(Tela_3!$J60="","",Tela_3!$J60)</f>
        <v/>
      </c>
      <c r="DA3" s="336" t="str">
        <f>IF(Tela_3!$K60="","",Tela_3!$K60)</f>
        <v/>
      </c>
      <c r="DB3" s="336" t="str">
        <f>(Tela_3!$C61)</f>
        <v>Escolha o parâmetro</v>
      </c>
      <c r="DC3" s="336" t="str">
        <f>IF(Tela_3!$J61="","",Tela_3!$J61)</f>
        <v/>
      </c>
      <c r="DD3" s="336" t="str">
        <f>IF(Tela_3!$K61="","",Tela_3!$K61)</f>
        <v/>
      </c>
      <c r="DE3" s="336" t="str">
        <f>(Tela_3!$C62)</f>
        <v>Escolha o parâmetro</v>
      </c>
      <c r="DF3" s="336" t="str">
        <f>IF(Tela_3!$J62="","",Tela_3!$J62)</f>
        <v/>
      </c>
      <c r="DG3" s="336" t="str">
        <f>IF(Tela_3!$K62="","",Tela_3!$K62)</f>
        <v/>
      </c>
      <c r="DH3" s="336" t="str">
        <f>(Tela_3!$C63)</f>
        <v>Escolha o parâmetro</v>
      </c>
      <c r="DI3" s="336" t="str">
        <f>IF(Tela_3!$J63="","",Tela_3!$J63)</f>
        <v/>
      </c>
      <c r="DJ3" s="336" t="str">
        <f>IF(Tela_3!$K63="","",Tela_3!$K63)</f>
        <v/>
      </c>
      <c r="DK3" s="336" t="str">
        <f>(Tela_3!$C64)</f>
        <v>Escolha o parâmetro</v>
      </c>
      <c r="DL3" s="336" t="str">
        <f>IF(Tela_3!$J64="","",Tela_3!$J64)</f>
        <v/>
      </c>
      <c r="DM3" s="336" t="str">
        <f>IF(Tela_3!$K64="","",Tela_3!$K64)</f>
        <v/>
      </c>
      <c r="DN3" s="336" t="str">
        <f>(Tela_3!$C65)</f>
        <v>Escolha o parâmetro</v>
      </c>
      <c r="DO3" s="336" t="str">
        <f>IF(Tela_3!$J65="","",Tela_3!$J65)</f>
        <v/>
      </c>
      <c r="DP3" s="336" t="str">
        <f>IF(Tela_3!$K65="","",Tela_3!$K65)</f>
        <v/>
      </c>
      <c r="DQ3" s="336" t="str">
        <f>(Tela_3!$C66)</f>
        <v>Escolha o parâmetro</v>
      </c>
      <c r="DR3" s="336" t="str">
        <f>IF(Tela_3!$J66="","",Tela_3!$J66)</f>
        <v/>
      </c>
      <c r="DS3" s="336" t="str">
        <f>IF(Tela_3!$K66="","",Tela_3!$K66)</f>
        <v/>
      </c>
      <c r="DT3" s="336" t="str">
        <f>(Tela_3!$C67)</f>
        <v>Escolha o parâmetro</v>
      </c>
      <c r="DU3" s="336" t="str">
        <f>IF(Tela_3!$J67="","",Tela_3!$J67)</f>
        <v/>
      </c>
      <c r="DV3" s="336" t="str">
        <f>IF(Tela_3!$K67="","",Tela_3!$K67)</f>
        <v/>
      </c>
      <c r="DW3" s="336" t="str">
        <f>(Tela_3!$C68)</f>
        <v>Escolha o parâmetro</v>
      </c>
      <c r="DX3" s="336" t="str">
        <f>IF(Tela_3!$J68="","",Tela_3!$J68)</f>
        <v/>
      </c>
      <c r="DY3" s="336" t="str">
        <f>IF(Tela_3!$K68="","",Tela_3!$K68)</f>
        <v/>
      </c>
      <c r="DZ3" s="336" t="str">
        <f>(Tela_3!$C69)</f>
        <v>Escolha o parâmetro</v>
      </c>
      <c r="EA3" s="336" t="str">
        <f>IF(Tela_3!$J69="","",Tela_3!$J69)</f>
        <v/>
      </c>
      <c r="EB3" s="336" t="str">
        <f>IF(Tela_3!$K69="","",Tela_3!$K69)</f>
        <v/>
      </c>
      <c r="EC3" s="336" t="str">
        <f>(Tela_3!$C70)</f>
        <v>Escolha o parâmetro</v>
      </c>
      <c r="ED3" s="336" t="str">
        <f>IF(Tela_3!$J70="","",Tela_3!$J70)</f>
        <v/>
      </c>
      <c r="EE3" s="336" t="str">
        <f>IF(Tela_3!$K70="","",Tela_3!$K70)</f>
        <v/>
      </c>
      <c r="EF3" s="336" t="str">
        <f>(Tela_3!$C71)</f>
        <v>Escolha o parâmetro</v>
      </c>
      <c r="EG3" s="336" t="str">
        <f>IF(Tela_3!$J71="","",Tela_3!$J71)</f>
        <v/>
      </c>
      <c r="EH3" s="336" t="str">
        <f>IF(Tela_3!$K71="","",Tela_3!$K71)</f>
        <v/>
      </c>
      <c r="EI3" s="336" t="str">
        <f>(Tela_3!$C72)</f>
        <v>Escolha o parâmetro</v>
      </c>
      <c r="EJ3" s="336" t="str">
        <f>IF(Tela_3!$J72="","",Tela_3!$J72)</f>
        <v/>
      </c>
      <c r="EK3" s="336" t="str">
        <f>IF(Tela_3!$K72="","",Tela_3!$K72)</f>
        <v/>
      </c>
      <c r="EL3" s="336" t="str">
        <f>(Tela_3!$C73)</f>
        <v>Escolha o parâmetro</v>
      </c>
      <c r="EM3" s="336" t="str">
        <f>IF(Tela_3!$J73="","",Tela_3!$J73)</f>
        <v/>
      </c>
      <c r="EN3" s="336" t="str">
        <f>IF(Tela_3!$K73="","",Tela_3!$K73)</f>
        <v/>
      </c>
      <c r="EO3" s="336" t="str">
        <f>(Tela_3!$C74)</f>
        <v>Escolha o parâmetro</v>
      </c>
      <c r="EP3" s="336" t="str">
        <f>IF(Tela_3!$J74="","",Tela_3!$J74)</f>
        <v/>
      </c>
      <c r="EQ3" s="336" t="str">
        <f>IF(Tela_3!$K74="","",Tela_3!$K74)</f>
        <v/>
      </c>
      <c r="ER3" s="336" t="str">
        <f>(Tela_3!$C75)</f>
        <v>Escolha o parâmetro</v>
      </c>
      <c r="ES3" s="336" t="str">
        <f>IF(Tela_3!$J75="","",Tela_3!$J75)</f>
        <v/>
      </c>
      <c r="ET3" s="336" t="str">
        <f>IF(Tela_3!$K75="","",Tela_3!$K75)</f>
        <v/>
      </c>
      <c r="EU3" s="336" t="str">
        <f>(Tela_3!$C76)</f>
        <v>Escolha o parâmetro</v>
      </c>
      <c r="EV3" s="336" t="str">
        <f>IF(Tela_3!$J76="","",Tela_3!$J76)</f>
        <v/>
      </c>
      <c r="EW3" s="336" t="str">
        <f>IF(Tela_3!$K76="","",Tela_3!$K76)</f>
        <v/>
      </c>
      <c r="EX3" s="336" t="str">
        <f>(Tela_3!$C77)</f>
        <v>Escolha o parâmetro</v>
      </c>
      <c r="EY3" s="336" t="str">
        <f>IF(Tela_3!$J77="","",Tela_3!$J77)</f>
        <v/>
      </c>
      <c r="EZ3" s="336" t="str">
        <f>IF(Tela_3!$K77="","",Tela_3!$K77)</f>
        <v/>
      </c>
      <c r="FA3" s="336" t="str">
        <f>(Tela_3!$C78)</f>
        <v>Outro</v>
      </c>
      <c r="FB3" s="336" t="str">
        <f>IF(Tela_3!$J78="","",Tela_3!$J78)</f>
        <v/>
      </c>
      <c r="FC3" s="336" t="str">
        <f>IF(Tela_3!$K78="","",Tela_3!$K78)</f>
        <v/>
      </c>
      <c r="FD3" s="336" t="str">
        <f>(Tela_3!$C79)</f>
        <v>Outro</v>
      </c>
      <c r="FE3" s="336" t="str">
        <f>IF(Tela_3!$J79="","",Tela_3!$J79)</f>
        <v/>
      </c>
      <c r="FF3" s="336" t="str">
        <f>IF(Tela_3!$K79="","",Tela_3!$K79)</f>
        <v/>
      </c>
      <c r="FG3" s="336" t="str">
        <f>(Tela_3!$C80)</f>
        <v>Outro</v>
      </c>
      <c r="FH3" s="336" t="str">
        <f>IF(Tela_3!$J80="","",Tela_3!$J80)</f>
        <v/>
      </c>
      <c r="FI3" s="336" t="str">
        <f>IF(Tela_3!$K80="","",Tela_3!$K80)</f>
        <v/>
      </c>
      <c r="FJ3" s="336" t="str">
        <f>(Tela_3!$C81)</f>
        <v>Outro</v>
      </c>
      <c r="FK3" s="336" t="str">
        <f>IF(Tela_3!$J81="","",Tela_3!$J81)</f>
        <v/>
      </c>
      <c r="FL3" s="336" t="str">
        <f>IF(Tela_3!$K81="","",Tela_3!$K81)</f>
        <v/>
      </c>
      <c r="FM3" s="336" t="str">
        <f>(Tela_3!$C82)</f>
        <v>Outro</v>
      </c>
      <c r="FN3" s="336" t="str">
        <f>IF(Tela_3!$J82="","",Tela_3!$J82)</f>
        <v/>
      </c>
      <c r="FO3" s="336" t="str">
        <f>IF(Tela_3!$K82="","",Tela_3!$K82)</f>
        <v/>
      </c>
      <c r="FP3" s="336" t="str">
        <f>(Tela_3!$C83)</f>
        <v>Outro</v>
      </c>
      <c r="FQ3" s="336" t="str">
        <f>IF(Tela_3!$J83="","",Tela_3!$J83)</f>
        <v/>
      </c>
      <c r="FR3" s="336" t="str">
        <f>IF(Tela_3!$K83="","",Tela_3!$K83)</f>
        <v/>
      </c>
      <c r="FS3" s="336" t="str">
        <f>(Tela_3!$C84)</f>
        <v>Outro</v>
      </c>
      <c r="FT3" s="336" t="str">
        <f>IF(Tela_3!$J84="","",Tela_3!$J84)</f>
        <v/>
      </c>
      <c r="FU3" s="336" t="str">
        <f>IF(Tela_3!$K84="","",Tela_3!$K84)</f>
        <v/>
      </c>
      <c r="FV3" s="336" t="str">
        <f>(Tela_3!$C85)</f>
        <v>Outro</v>
      </c>
      <c r="FW3" s="336" t="str">
        <f>IF(Tela_3!$J85="","",Tela_3!$J85)</f>
        <v/>
      </c>
      <c r="FX3" s="336" t="str">
        <f>IF(Tela_3!$K85="","",Tela_3!$K85)</f>
        <v/>
      </c>
      <c r="FY3" s="336" t="str">
        <f>(Tela_3!$C86)</f>
        <v>Outro</v>
      </c>
      <c r="FZ3" s="336" t="str">
        <f>IF(Tela_3!$J86="","",Tela_3!$J86)</f>
        <v/>
      </c>
      <c r="GA3" s="336" t="str">
        <f>IF(Tela_3!$K86="","",Tela_3!$K86)</f>
        <v/>
      </c>
      <c r="GB3" s="336" t="str">
        <f>(Tela_3!$C87)</f>
        <v>Outro</v>
      </c>
      <c r="GC3" s="336" t="str">
        <f>IF(Tela_3!$J87="","",Tela_3!$J87)</f>
        <v/>
      </c>
      <c r="GD3" s="336" t="str">
        <f>IF(Tela_3!$K87="","",Tela_3!$K87)</f>
        <v/>
      </c>
      <c r="GE3" s="336" t="str">
        <f>(Tela_3!$C88)</f>
        <v>Outro</v>
      </c>
      <c r="GF3" s="336" t="str">
        <f>IF(Tela_3!$J88="","",Tela_3!$J88)</f>
        <v/>
      </c>
      <c r="GG3" s="336" t="str">
        <f>IF(Tela_3!$K88="","",Tela_3!$K88)</f>
        <v/>
      </c>
      <c r="GH3" s="336" t="str">
        <f>(Tela_3!$C89)</f>
        <v>Outro</v>
      </c>
      <c r="GI3" s="336" t="str">
        <f>IF(Tela_3!$J89="","",Tela_3!$J89)</f>
        <v/>
      </c>
      <c r="GJ3" s="336" t="str">
        <f>IF(Tela_3!$K89="","",Tela_3!$K89)</f>
        <v/>
      </c>
      <c r="GK3" s="336" t="str">
        <f>(Tela_3!$C90)</f>
        <v>Outro</v>
      </c>
      <c r="GL3" s="336" t="str">
        <f>IF(Tela_3!$J90="","",Tela_3!$J90)</f>
        <v/>
      </c>
      <c r="GM3" s="336" t="str">
        <f>IF(Tela_3!$K90="","",Tela_3!$K90)</f>
        <v/>
      </c>
      <c r="GN3" s="336" t="str">
        <f>(Tela_3!$C91)</f>
        <v>Outro</v>
      </c>
      <c r="GO3" s="336" t="str">
        <f>IF(Tela_3!$J91="","",Tela_3!$J91)</f>
        <v/>
      </c>
      <c r="GP3" s="336" t="str">
        <f>IF(Tela_3!$K91="","",Tela_3!$K91)</f>
        <v/>
      </c>
      <c r="GQ3" s="336" t="str">
        <f>(Tela_3!$C92)</f>
        <v>Outro</v>
      </c>
      <c r="GR3" s="340" t="str">
        <f>IF(Tela_3!$J92="","",Tela_3!$J92)</f>
        <v/>
      </c>
      <c r="GS3" s="336" t="str">
        <f>IF(Tela_3!$K92="","",Tela_3!$K92)</f>
        <v/>
      </c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</row>
    <row r="4" spans="1:225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</sheetData>
  <mergeCells count="3">
    <mergeCell ref="A1:D1"/>
    <mergeCell ref="E1:N1"/>
    <mergeCell ref="O1:HQ1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Tela_Inicial</vt:lpstr>
      <vt:lpstr>Tela_1</vt:lpstr>
      <vt:lpstr>Tela_2</vt:lpstr>
      <vt:lpstr>Tela_3</vt:lpstr>
      <vt:lpstr>Tela_4</vt:lpstr>
      <vt:lpstr>Observações</vt:lpstr>
      <vt:lpstr>Formulario</vt:lpstr>
      <vt:lpstr>Formulario_2</vt:lpstr>
      <vt:lpstr>industrial</vt:lpstr>
      <vt:lpstr>motivo</vt:lpstr>
      <vt:lpstr>Tela_3!opção</vt:lpstr>
      <vt:lpstr>Tela_4!opção</vt:lpstr>
      <vt:lpstr>sanitario</vt:lpstr>
      <vt:lpstr>UPGRH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Tereza Santos</dc:creator>
  <dc:description/>
  <cp:lastModifiedBy>Gerson Araújo</cp:lastModifiedBy>
  <dcterms:created xsi:type="dcterms:W3CDTF">2021-12-20T20:06:18Z</dcterms:created>
  <dcterms:modified xsi:type="dcterms:W3CDTF">2025-01-14T13:56:52Z</dcterms:modified>
</cp:coreProperties>
</file>